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80" yWindow="-210" windowWidth="10275" windowHeight="8175" activeTab="3"/>
  </bookViews>
  <sheets>
    <sheet name="EPH" sheetId="9" r:id="rId1"/>
    <sheet name="Nqn-Plottier" sheetId="5" r:id="rId2"/>
    <sheet name="Zonas Encuesta Provincial" sheetId="3" r:id="rId3"/>
    <sheet name="pobreza e indigencia NQN-Plotti" sheetId="4" r:id="rId4"/>
  </sheets>
  <calcPr calcId="144525"/>
</workbook>
</file>

<file path=xl/calcChain.xml><?xml version="1.0" encoding="utf-8"?>
<calcChain xmlns="http://schemas.openxmlformats.org/spreadsheetml/2006/main">
  <c r="B39" i="5" l="1"/>
  <c r="E39" i="5"/>
  <c r="B38" i="5"/>
  <c r="E38" i="5"/>
  <c r="E57" i="3"/>
  <c r="D57" i="3"/>
  <c r="C57" i="3"/>
  <c r="C39" i="3"/>
  <c r="E27" i="3"/>
  <c r="E56" i="3"/>
  <c r="D56" i="3"/>
  <c r="C56" i="3"/>
  <c r="E55" i="3"/>
  <c r="D55" i="3"/>
  <c r="C55" i="3"/>
  <c r="E54" i="3"/>
  <c r="D54" i="3"/>
  <c r="C54" i="3"/>
  <c r="D30" i="3"/>
  <c r="C30" i="3"/>
  <c r="E53" i="3"/>
  <c r="D53" i="3"/>
  <c r="C53" i="3"/>
  <c r="E41" i="3"/>
  <c r="D41" i="3"/>
  <c r="C41" i="3"/>
  <c r="E35" i="3"/>
  <c r="C29" i="3"/>
  <c r="E52" i="3"/>
  <c r="D52" i="3"/>
  <c r="C52" i="3"/>
  <c r="D40" i="3"/>
  <c r="C69" i="3"/>
  <c r="C68" i="3"/>
</calcChain>
</file>

<file path=xl/sharedStrings.xml><?xml version="1.0" encoding="utf-8"?>
<sst xmlns="http://schemas.openxmlformats.org/spreadsheetml/2006/main" count="330" uniqueCount="139">
  <si>
    <t>Población Ocupada</t>
  </si>
  <si>
    <t>Hogares</t>
  </si>
  <si>
    <t>Personas</t>
  </si>
  <si>
    <t>%</t>
  </si>
  <si>
    <t>Aglomerado Neuquén-Plottier</t>
  </si>
  <si>
    <t>Población No económicamente activa</t>
  </si>
  <si>
    <t xml:space="preserve">Zonas </t>
  </si>
  <si>
    <t>Zona I</t>
  </si>
  <si>
    <t>Zona II</t>
  </si>
  <si>
    <t>Zona III</t>
  </si>
  <si>
    <t>Zona IV</t>
  </si>
  <si>
    <t>Zona V</t>
  </si>
  <si>
    <t>Zona VI</t>
  </si>
  <si>
    <t>Tasa de actividad</t>
  </si>
  <si>
    <t>Tasa de empleo</t>
  </si>
  <si>
    <t>Tasa de desocupación</t>
  </si>
  <si>
    <t xml:space="preserve">    En virtud de ello se presenta una estimación semestral con los datos correspondientes a los trimestres mencionados. </t>
  </si>
  <si>
    <t xml:space="preserve">  no se completaron distintas etapas del relevamiento durante el semestre. Esto alteró la representatividad por estrato y en consecuencia se advierte sobre la comparabilidad del dato.</t>
  </si>
  <si>
    <t>1er sem 2003</t>
  </si>
  <si>
    <t>2do sem 2003</t>
  </si>
  <si>
    <t>1er sem 2004</t>
  </si>
  <si>
    <t>2do sem 2004</t>
  </si>
  <si>
    <t>1er sem 2005</t>
  </si>
  <si>
    <t>2do sem 2005</t>
  </si>
  <si>
    <t>1er sem 2006</t>
  </si>
  <si>
    <t>2do sem 2006</t>
  </si>
  <si>
    <t>1er sem 2007</t>
  </si>
  <si>
    <t>1er sem 2008</t>
  </si>
  <si>
    <t>2do sem 2008</t>
  </si>
  <si>
    <t>1er sem 2009</t>
  </si>
  <si>
    <t>2do sem 2009</t>
  </si>
  <si>
    <t>1er sem 2010</t>
  </si>
  <si>
    <t>2do sem 2010</t>
  </si>
  <si>
    <t>1er sem 2011</t>
  </si>
  <si>
    <t>III-03</t>
  </si>
  <si>
    <t>IV-03</t>
  </si>
  <si>
    <t>I-04</t>
  </si>
  <si>
    <t>II-04</t>
  </si>
  <si>
    <t>III-04</t>
  </si>
  <si>
    <t>IV-04</t>
  </si>
  <si>
    <t>I-05</t>
  </si>
  <si>
    <t>II-05</t>
  </si>
  <si>
    <t>III-05</t>
  </si>
  <si>
    <t>IV-05</t>
  </si>
  <si>
    <t>I-06</t>
  </si>
  <si>
    <t>II-06</t>
  </si>
  <si>
    <t>III-06</t>
  </si>
  <si>
    <t>IV-06</t>
  </si>
  <si>
    <t>I-07</t>
  </si>
  <si>
    <t>II-07</t>
  </si>
  <si>
    <t>III-07</t>
  </si>
  <si>
    <t>IV-07</t>
  </si>
  <si>
    <t>I-08</t>
  </si>
  <si>
    <t>II-08</t>
  </si>
  <si>
    <t>III-08</t>
  </si>
  <si>
    <t>IV-08</t>
  </si>
  <si>
    <t>I-09</t>
  </si>
  <si>
    <t>II-09</t>
  </si>
  <si>
    <t>III-09</t>
  </si>
  <si>
    <t>IV-09</t>
  </si>
  <si>
    <t>I-10</t>
  </si>
  <si>
    <t>II-10</t>
  </si>
  <si>
    <t>III-10</t>
  </si>
  <si>
    <t>IV-10</t>
  </si>
  <si>
    <t>I-11</t>
  </si>
  <si>
    <t>II-11</t>
  </si>
  <si>
    <t>No respuesta al cuestionario</t>
  </si>
  <si>
    <t>Periodo</t>
  </si>
  <si>
    <t xml:space="preserve">   septiembre.</t>
  </si>
  <si>
    <t xml:space="preserve">              Encuesta Provincial de Hogares</t>
  </si>
  <si>
    <t>3er Trim-11</t>
  </si>
  <si>
    <t>Población economicamente activa (PEA)</t>
  </si>
  <si>
    <t>Región Patagónica</t>
  </si>
  <si>
    <t>Bajo línea de pobreza</t>
  </si>
  <si>
    <t>Bajo línea de indigencia</t>
  </si>
  <si>
    <t>Total 28/31 Aglomerados Urbanos</t>
  </si>
  <si>
    <t xml:space="preserve">Tabla: Línea de Indigencia y Pobreza por hogares y personas según semestre. </t>
  </si>
  <si>
    <t xml:space="preserve">Aglomerado Neuquén-Plottier, Región Patagónica y Total de Aglomerados Urbanos. </t>
  </si>
  <si>
    <t>Aglomerado Neuquén - Plottier</t>
  </si>
  <si>
    <t>4º t 2007/ 1º t 2008</t>
  </si>
  <si>
    <t>sd: Sin dato</t>
  </si>
  <si>
    <t>III-11</t>
  </si>
  <si>
    <t>(1) A partir del tercer trimestre 2006, los aglomerados urbanos pasaron de ser 28 a ser 31.</t>
  </si>
  <si>
    <t>Total de Aglomerados Urbanos (1)</t>
  </si>
  <si>
    <t>IV-11</t>
  </si>
  <si>
    <t>I-12</t>
  </si>
  <si>
    <t>2do sem 2011</t>
  </si>
  <si>
    <t>I -12</t>
  </si>
  <si>
    <t>II-12</t>
  </si>
  <si>
    <t>1er sem 2012</t>
  </si>
  <si>
    <t>III-12</t>
  </si>
  <si>
    <t>IV-12</t>
  </si>
  <si>
    <t>I-13</t>
  </si>
  <si>
    <t>II-13</t>
  </si>
  <si>
    <t>3er Trim-12</t>
  </si>
  <si>
    <t>2do sem 2012</t>
  </si>
  <si>
    <t xml:space="preserve">II-12 </t>
  </si>
  <si>
    <t>1er sem 2013</t>
  </si>
  <si>
    <t>Años 2003 a 2013</t>
  </si>
  <si>
    <t>3er Trim-13</t>
  </si>
  <si>
    <t>III-13</t>
  </si>
  <si>
    <t xml:space="preserve">Fuente: Dirección Provincial de Estadística y Censos del Neuquén. Encuesta Permanente de Hogares </t>
  </si>
  <si>
    <t>I-14</t>
  </si>
  <si>
    <t>Pedriodo</t>
  </si>
  <si>
    <t>Trimestre/año</t>
  </si>
  <si>
    <t>Población desocupada</t>
  </si>
  <si>
    <r>
      <t xml:space="preserve">may-04 </t>
    </r>
    <r>
      <rPr>
        <b/>
        <vertAlign val="superscript"/>
        <sz val="11"/>
        <color rgb="FF00385A"/>
        <rFont val="Calibri"/>
        <family val="2"/>
      </rPr>
      <t>(1)</t>
    </r>
  </si>
  <si>
    <r>
      <t xml:space="preserve">nov-04 </t>
    </r>
    <r>
      <rPr>
        <b/>
        <vertAlign val="superscript"/>
        <sz val="11"/>
        <color rgb="FF00385A"/>
        <rFont val="Calibri"/>
        <family val="2"/>
      </rPr>
      <t>(1)</t>
    </r>
  </si>
  <si>
    <r>
      <t xml:space="preserve">3er Trim-10 </t>
    </r>
    <r>
      <rPr>
        <b/>
        <vertAlign val="superscript"/>
        <sz val="11"/>
        <color rgb="FF00385A"/>
        <rFont val="Calibri"/>
        <family val="2"/>
      </rPr>
      <t>(2)</t>
    </r>
  </si>
  <si>
    <r>
      <t>Tasa de desocupación</t>
    </r>
    <r>
      <rPr>
        <vertAlign val="superscript"/>
        <sz val="11"/>
        <color rgb="FF00385A"/>
        <rFont val="Calibri"/>
        <family val="2"/>
      </rPr>
      <t xml:space="preserve"> </t>
    </r>
  </si>
  <si>
    <t>III-06 (1)</t>
  </si>
  <si>
    <t xml:space="preserve">I-06 </t>
  </si>
  <si>
    <t>II-14</t>
  </si>
  <si>
    <r>
      <t>   </t>
    </r>
    <r>
      <rPr>
        <b/>
        <sz val="7"/>
        <color rgb="FF00385A"/>
        <rFont val="Verdana"/>
        <family val="2"/>
      </rPr>
      <t>Zona I</t>
    </r>
    <r>
      <rPr>
        <sz val="7"/>
        <color rgb="FF00385A"/>
        <rFont val="Verdana"/>
        <family val="2"/>
      </rPr>
      <t>: Cutral-Có - Plaza Huincul.</t>
    </r>
  </si>
  <si>
    <r>
      <t>  </t>
    </r>
    <r>
      <rPr>
        <b/>
        <sz val="7"/>
        <color rgb="FF00385A"/>
        <rFont val="Verdana"/>
        <family val="2"/>
      </rPr>
      <t>Zona II</t>
    </r>
    <r>
      <rPr>
        <sz val="7"/>
        <color rgb="FF00385A"/>
        <rFont val="Verdana"/>
        <family val="2"/>
      </rPr>
      <t>:Zapala.</t>
    </r>
  </si>
  <si>
    <r>
      <t>  </t>
    </r>
    <r>
      <rPr>
        <b/>
        <sz val="7"/>
        <color rgb="FF00385A"/>
        <rFont val="Verdana"/>
        <family val="2"/>
      </rPr>
      <t>Zona III</t>
    </r>
    <r>
      <rPr>
        <sz val="7"/>
        <color rgb="FF00385A"/>
        <rFont val="Verdana"/>
        <family val="2"/>
      </rPr>
      <t>:</t>
    </r>
    <r>
      <rPr>
        <b/>
        <sz val="7"/>
        <color rgb="FF00385A"/>
        <rFont val="Verdana"/>
        <family val="2"/>
      </rPr>
      <t>Sur</t>
    </r>
    <r>
      <rPr>
        <sz val="7"/>
        <color rgb="FF00385A"/>
        <rFont val="Verdana"/>
        <family val="2"/>
      </rPr>
      <t>:San Martin de los Andes, Junín de los Andes  y Villa la Angostura.</t>
    </r>
  </si>
  <si>
    <r>
      <t>  </t>
    </r>
    <r>
      <rPr>
        <b/>
        <sz val="7"/>
        <color rgb="FF00385A"/>
        <rFont val="Verdana"/>
        <family val="2"/>
      </rPr>
      <t>Zona IV</t>
    </r>
    <r>
      <rPr>
        <sz val="7"/>
        <color rgb="FF00385A"/>
        <rFont val="Verdana"/>
        <family val="2"/>
      </rPr>
      <t>:</t>
    </r>
    <r>
      <rPr>
        <b/>
        <sz val="7"/>
        <color rgb="FF00385A"/>
        <rFont val="Verdana"/>
        <family val="2"/>
      </rPr>
      <t>Norte</t>
    </r>
    <r>
      <rPr>
        <sz val="7"/>
        <color rgb="FF00385A"/>
        <rFont val="Verdana"/>
        <family val="2"/>
      </rPr>
      <t>:Aluminé, Andacollo, Chos Malal, El Huecú, Las Lajas y Loncopué.</t>
    </r>
  </si>
  <si>
    <r>
      <t>  </t>
    </r>
    <r>
      <rPr>
        <b/>
        <sz val="7"/>
        <color rgb="FF00385A"/>
        <rFont val="Verdana"/>
        <family val="2"/>
      </rPr>
      <t>Zona V</t>
    </r>
    <r>
      <rPr>
        <sz val="7"/>
        <color rgb="FF00385A"/>
        <rFont val="Verdana"/>
        <family val="2"/>
      </rPr>
      <t>:</t>
    </r>
    <r>
      <rPr>
        <b/>
        <sz val="7"/>
        <color rgb="FF00385A"/>
        <rFont val="Verdana"/>
        <family val="2"/>
      </rPr>
      <t>Este</t>
    </r>
    <r>
      <rPr>
        <sz val="7"/>
        <color rgb="FF00385A"/>
        <rFont val="Verdana"/>
        <family val="2"/>
      </rPr>
      <t>: Añelo, Centenario, San Patricio del Chañar y Vista Alegre.</t>
    </r>
  </si>
  <si>
    <r>
      <t>  </t>
    </r>
    <r>
      <rPr>
        <b/>
        <sz val="7"/>
        <color rgb="FF00385A"/>
        <rFont val="Verdana"/>
        <family val="2"/>
      </rPr>
      <t>Zona VI Pehuencehs</t>
    </r>
    <r>
      <rPr>
        <sz val="7"/>
        <color rgb="FF00385A"/>
        <rFont val="Verdana"/>
        <family val="2"/>
      </rPr>
      <t>: Rincón de los Sauces y B. Ranquil</t>
    </r>
  </si>
  <si>
    <r>
      <t>(1)</t>
    </r>
    <r>
      <rPr>
        <sz val="8"/>
        <color rgb="FF00385A"/>
        <rFont val="Arial"/>
        <family val="2"/>
      </rPr>
      <t xml:space="preserve"> A partir de Mayo de 2004, se adopta el formulario que utiliza INDEC para la EPH continua en todos los aglomerados urbanos que releva. </t>
    </r>
  </si>
  <si>
    <r>
      <t xml:space="preserve">(2) </t>
    </r>
    <r>
      <rPr>
        <sz val="8"/>
        <color rgb="FF00385A"/>
        <rFont val="Arial"/>
        <family val="2"/>
      </rPr>
      <t>A patir de 2010, la metodología de relevamiento deja de ser puntual y se aplica una modalidad continua durante los meses de julio-agosto-</t>
    </r>
  </si>
  <si>
    <r>
      <t>Fuente</t>
    </r>
    <r>
      <rPr>
        <sz val="8"/>
        <color rgb="FF00385A"/>
        <rFont val="Arial"/>
        <family val="2"/>
      </rPr>
      <t>: Dirección Provincial de Estadística y Censos de la Provincia del Neuquén.</t>
    </r>
  </si>
  <si>
    <r>
      <t>(1)</t>
    </r>
    <r>
      <rPr>
        <sz val="8"/>
        <color rgb="FF00385A"/>
        <rFont val="Arial"/>
        <family val="2"/>
      </rPr>
      <t xml:space="preserve"> Durante el tercer trimestre del 2007 no se relevaron algunos aglomerados, por lo cual no resulta posible realizar las estimaciones correspondientes al segundo semestre de 2007. </t>
    </r>
  </si>
  <si>
    <r>
      <t>(2)</t>
    </r>
    <r>
      <rPr>
        <b/>
        <vertAlign val="superscript"/>
        <sz val="8"/>
        <color rgb="FF00385A"/>
        <rFont val="Arial"/>
        <family val="2"/>
      </rPr>
      <t xml:space="preserve"> </t>
    </r>
    <r>
      <rPr>
        <sz val="8"/>
        <color rgb="FF00385A"/>
        <rFont val="Arial"/>
        <family val="2"/>
      </rPr>
      <t>Estimaciones sujetas a coeficientes de variación superiores al 10%</t>
    </r>
  </si>
  <si>
    <r>
      <t xml:space="preserve">(3) </t>
    </r>
    <r>
      <rPr>
        <sz val="8"/>
        <color rgb="FF00385A"/>
        <rFont val="Arial"/>
        <family val="2"/>
      </rPr>
      <t xml:space="preserve">Debido a causas de orden administrativo, en el aglomerado Neuquen-Plottier no se relevó el 13% de la muestra del 3º trimestre y el 27% de la muestra del 4º trimestre.Además, </t>
    </r>
  </si>
  <si>
    <r>
      <rPr>
        <vertAlign val="superscript"/>
        <sz val="8"/>
        <color rgb="FF00385A"/>
        <rFont val="Arial"/>
        <family val="2"/>
      </rPr>
      <t>(4)</t>
    </r>
    <r>
      <rPr>
        <sz val="8"/>
        <color rgb="FF00385A"/>
        <rFont val="Arial"/>
        <family val="2"/>
      </rPr>
      <t xml:space="preserve"> A partir del 2º semestre de 2006, los aglomerados pasaron de 28 a ser 31 </t>
    </r>
  </si>
  <si>
    <r>
      <t>Fuente</t>
    </r>
    <r>
      <rPr>
        <sz val="8"/>
        <color rgb="FF00385A"/>
        <rFont val="Arial"/>
        <family val="2"/>
      </rPr>
      <t>: Elaborado por la Dirección Provincial  de Estadística y Censos de la Provincia del Neuquén en base a la Información de Prensa de INDEC.</t>
    </r>
  </si>
  <si>
    <t>3er Trim-14</t>
  </si>
  <si>
    <t>Tabla: Tasas de actividad, empleo y desempleo de las Zonas de la Encuesta Provincial de Hogares del Neuquén. Marzo de 2003 al 3º trimestre de 2014</t>
  </si>
  <si>
    <t>III-14</t>
  </si>
  <si>
    <t>IV-14</t>
  </si>
  <si>
    <t>I-15</t>
  </si>
  <si>
    <t>II-15</t>
  </si>
  <si>
    <t>III-15</t>
  </si>
  <si>
    <t>Tabla: Tasa de Actividad, Empleo y Desocupación. Aglomerado Neuquén Plottier, Región Patagónica, Total de Aglomerados Urbanos. 2003 - 2015</t>
  </si>
  <si>
    <t>I -13</t>
  </si>
  <si>
    <t>I -14</t>
  </si>
  <si>
    <t>IV-13</t>
  </si>
  <si>
    <t>Tabla: Caracterización de la PEA del aglomerado Neuquén Plottier. 2003 - 2014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</si>
</sst>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%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color indexed="8"/>
      <name val="Calibri"/>
      <family val="2"/>
    </font>
    <font>
      <sz val="10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color rgb="FF666666"/>
      <name val="Verdana"/>
      <family val="2"/>
    </font>
    <font>
      <sz val="10"/>
      <color theme="1"/>
      <name val="Calibri"/>
      <family val="2"/>
      <scheme val="minor"/>
    </font>
    <font>
      <b/>
      <sz val="14"/>
      <color rgb="FF00385A"/>
      <name val="Calibri"/>
      <family val="2"/>
    </font>
    <font>
      <sz val="11"/>
      <color rgb="FF00385A"/>
      <name val="Calibri"/>
      <family val="2"/>
      <scheme val="minor"/>
    </font>
    <font>
      <b/>
      <sz val="11"/>
      <color rgb="FF00385A"/>
      <name val="Calibri"/>
      <family val="2"/>
      <scheme val="minor"/>
    </font>
    <font>
      <vertAlign val="superscript"/>
      <sz val="11"/>
      <color rgb="FF00385A"/>
      <name val="Calibri"/>
      <family val="2"/>
    </font>
    <font>
      <b/>
      <vertAlign val="superscript"/>
      <sz val="11"/>
      <color rgb="FF00385A"/>
      <name val="Calibri"/>
      <family val="2"/>
    </font>
    <font>
      <b/>
      <sz val="11"/>
      <color rgb="FF00385A"/>
      <name val="Calibri"/>
      <family val="2"/>
    </font>
    <font>
      <b/>
      <sz val="10"/>
      <color rgb="FF00385A"/>
      <name val="Calibri"/>
      <family val="2"/>
    </font>
    <font>
      <b/>
      <sz val="9"/>
      <color rgb="FF00385A"/>
      <name val="Arial"/>
      <family val="2"/>
    </font>
    <font>
      <b/>
      <sz val="11"/>
      <color rgb="FF002060"/>
      <name val="Calibri"/>
      <family val="2"/>
      <scheme val="minor"/>
    </font>
    <font>
      <b/>
      <sz val="10"/>
      <color rgb="FF00385A"/>
      <name val="Calibri"/>
      <family val="2"/>
      <scheme val="minor"/>
    </font>
    <font>
      <sz val="8"/>
      <color rgb="FF00385A"/>
      <name val="Arial"/>
      <family val="2"/>
    </font>
    <font>
      <sz val="10"/>
      <color rgb="FF00385A"/>
      <name val="Calibri"/>
      <family val="2"/>
    </font>
    <font>
      <b/>
      <sz val="5"/>
      <color rgb="FF00385A"/>
      <name val="Verdana"/>
      <family val="2"/>
    </font>
    <font>
      <b/>
      <sz val="7"/>
      <color rgb="FF00385A"/>
      <name val="Verdana"/>
      <family val="2"/>
    </font>
    <font>
      <sz val="7"/>
      <color rgb="FF00385A"/>
      <name val="Verdana"/>
      <family val="2"/>
    </font>
    <font>
      <b/>
      <sz val="6"/>
      <color rgb="FF00385A"/>
      <name val="Verdana"/>
      <family val="2"/>
    </font>
    <font>
      <vertAlign val="superscript"/>
      <sz val="8"/>
      <color rgb="FF00385A"/>
      <name val="Arial"/>
      <family val="2"/>
    </font>
    <font>
      <b/>
      <vertAlign val="superscript"/>
      <sz val="8"/>
      <color rgb="FF00385A"/>
      <name val="Arial"/>
      <family val="2"/>
    </font>
    <font>
      <b/>
      <sz val="8"/>
      <color rgb="FF00385A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32"/>
      </patternFill>
    </fill>
    <fill>
      <patternFill patternType="solid">
        <fgColor indexed="9"/>
        <bgColor indexed="64"/>
      </patternFill>
    </fill>
    <fill>
      <patternFill patternType="solid">
        <fgColor rgb="FF92AB32"/>
        <bgColor theme="6"/>
      </patternFill>
    </fill>
    <fill>
      <patternFill patternType="solid">
        <fgColor rgb="FF92AB3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/>
      <diagonal/>
    </border>
    <border>
      <left style="thin">
        <color theme="6"/>
      </left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rgb="FFA2D287"/>
      </left>
      <right style="thin">
        <color rgb="FFA2D287"/>
      </right>
      <top style="thin">
        <color rgb="FFA2D287"/>
      </top>
      <bottom style="thin">
        <color rgb="FFA2D287"/>
      </bottom>
      <diagonal/>
    </border>
    <border>
      <left/>
      <right style="thin">
        <color rgb="FFA2D287"/>
      </right>
      <top/>
      <bottom style="thin">
        <color rgb="FFA2D287"/>
      </bottom>
      <diagonal/>
    </border>
    <border>
      <left style="thin">
        <color rgb="FFA2D287"/>
      </left>
      <right style="thin">
        <color rgb="FFA2D287"/>
      </right>
      <top/>
      <bottom style="thin">
        <color rgb="FFA2D287"/>
      </bottom>
      <diagonal/>
    </border>
    <border>
      <left style="thin">
        <color rgb="FFA2D287"/>
      </left>
      <right/>
      <top/>
      <bottom style="thin">
        <color rgb="FFA2D287"/>
      </bottom>
      <diagonal/>
    </border>
    <border>
      <left/>
      <right style="thin">
        <color rgb="FFA2D287"/>
      </right>
      <top style="thin">
        <color rgb="FFA2D287"/>
      </top>
      <bottom style="thin">
        <color rgb="FFA2D287"/>
      </bottom>
      <diagonal/>
    </border>
    <border>
      <left style="thin">
        <color rgb="FFA2D287"/>
      </left>
      <right/>
      <top style="thin">
        <color rgb="FFA2D287"/>
      </top>
      <bottom style="thin">
        <color rgb="FFA2D287"/>
      </bottom>
      <diagonal/>
    </border>
    <border>
      <left/>
      <right style="thin">
        <color rgb="FFA2D287"/>
      </right>
      <top style="thin">
        <color rgb="FFA2D287"/>
      </top>
      <bottom/>
      <diagonal/>
    </border>
    <border>
      <left style="thin">
        <color rgb="FFA2D287"/>
      </left>
      <right style="thin">
        <color rgb="FFA2D287"/>
      </right>
      <top style="thin">
        <color rgb="FFA2D287"/>
      </top>
      <bottom/>
      <diagonal/>
    </border>
    <border>
      <left style="thin">
        <color rgb="FFA2D287"/>
      </left>
      <right/>
      <top style="thin">
        <color rgb="FFA2D287"/>
      </top>
      <bottom/>
      <diagonal/>
    </border>
    <border>
      <left style="thin">
        <color rgb="FFA2D287"/>
      </left>
      <right style="thin">
        <color rgb="FFA2D287"/>
      </right>
      <top/>
      <bottom/>
      <diagonal/>
    </border>
  </borders>
  <cellStyleXfs count="5">
    <xf numFmtId="0" fontId="0" fillId="0" borderId="0"/>
    <xf numFmtId="0" fontId="7" fillId="0" borderId="0"/>
    <xf numFmtId="0" fontId="7" fillId="0" borderId="0" applyNumberFormat="0" applyFill="0" applyBorder="0" applyAlignment="0" applyProtection="0"/>
    <xf numFmtId="0" fontId="1" fillId="0" borderId="0"/>
    <xf numFmtId="9" fontId="6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Border="1"/>
    <xf numFmtId="0" fontId="4" fillId="0" borderId="0" xfId="0" applyFont="1"/>
    <xf numFmtId="0" fontId="5" fillId="0" borderId="0" xfId="0" applyFont="1"/>
    <xf numFmtId="0" fontId="9" fillId="0" borderId="0" xfId="0" applyFont="1" applyAlignment="1">
      <alignment horizontal="center" vertical="center"/>
    </xf>
    <xf numFmtId="166" fontId="8" fillId="0" borderId="0" xfId="4" applyNumberFormat="1" applyFont="1"/>
    <xf numFmtId="164" fontId="0" fillId="0" borderId="0" xfId="0" applyNumberFormat="1" applyBorder="1" applyAlignment="1">
      <alignment horizontal="center" vertical="center"/>
    </xf>
    <xf numFmtId="0" fontId="3" fillId="0" borderId="0" xfId="3" applyFont="1" applyFill="1" applyBorder="1" applyAlignment="1"/>
    <xf numFmtId="164" fontId="3" fillId="0" borderId="0" xfId="2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164" fontId="3" fillId="0" borderId="0" xfId="0" applyNumberFormat="1" applyFont="1" applyFill="1" applyBorder="1"/>
    <xf numFmtId="0" fontId="0" fillId="0" borderId="0" xfId="0" applyFill="1" applyBorder="1"/>
    <xf numFmtId="164" fontId="0" fillId="0" borderId="0" xfId="0" applyNumberFormat="1" applyFill="1" applyBorder="1"/>
    <xf numFmtId="0" fontId="0" fillId="0" borderId="0" xfId="0" applyFill="1"/>
    <xf numFmtId="0" fontId="2" fillId="0" borderId="0" xfId="3" applyFont="1" applyFill="1" applyAlignment="1">
      <alignment vertical="center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164" fontId="0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3" fontId="0" fillId="0" borderId="0" xfId="0" applyNumberFormat="1"/>
    <xf numFmtId="164" fontId="2" fillId="3" borderId="0" xfId="0" applyNumberFormat="1" applyFont="1" applyFill="1" applyBorder="1"/>
    <xf numFmtId="164" fontId="3" fillId="3" borderId="0" xfId="0" applyNumberFormat="1" applyFont="1" applyFill="1" applyBorder="1"/>
    <xf numFmtId="164" fontId="0" fillId="0" borderId="0" xfId="0" applyNumberFormat="1" applyFont="1" applyBorder="1" applyAlignment="1">
      <alignment horizontal="center" vertical="center"/>
    </xf>
    <xf numFmtId="0" fontId="13" fillId="0" borderId="7" xfId="0" applyFont="1" applyBorder="1"/>
    <xf numFmtId="0" fontId="13" fillId="0" borderId="7" xfId="0" applyFont="1" applyBorder="1" applyAlignment="1">
      <alignment horizontal="left"/>
    </xf>
    <xf numFmtId="0" fontId="13" fillId="0" borderId="11" xfId="0" applyFont="1" applyBorder="1"/>
    <xf numFmtId="0" fontId="11" fillId="0" borderId="0" xfId="0" applyFont="1"/>
    <xf numFmtId="17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 wrapText="1"/>
    </xf>
    <xf numFmtId="0" fontId="16" fillId="4" borderId="8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164" fontId="12" fillId="0" borderId="7" xfId="0" applyNumberFormat="1" applyFont="1" applyBorder="1" applyAlignment="1">
      <alignment horizontal="center" vertical="center"/>
    </xf>
    <xf numFmtId="0" fontId="19" fillId="0" borderId="7" xfId="0" applyFont="1" applyBorder="1"/>
    <xf numFmtId="164" fontId="12" fillId="5" borderId="7" xfId="0" applyNumberFormat="1" applyFont="1" applyFill="1" applyBorder="1" applyAlignment="1">
      <alignment horizontal="center" vertical="center"/>
    </xf>
    <xf numFmtId="164" fontId="12" fillId="5" borderId="7" xfId="0" applyNumberFormat="1" applyFont="1" applyFill="1" applyBorder="1" applyAlignment="1">
      <alignment horizontal="left" vertical="center"/>
    </xf>
    <xf numFmtId="17" fontId="13" fillId="5" borderId="0" xfId="0" applyNumberFormat="1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3" fillId="5" borderId="11" xfId="0" applyFont="1" applyFill="1" applyBorder="1"/>
    <xf numFmtId="0" fontId="13" fillId="5" borderId="13" xfId="0" applyFont="1" applyFill="1" applyBorder="1"/>
    <xf numFmtId="0" fontId="13" fillId="5" borderId="7" xfId="0" applyFont="1" applyFill="1" applyBorder="1"/>
    <xf numFmtId="0" fontId="13" fillId="5" borderId="7" xfId="0" applyFont="1" applyFill="1" applyBorder="1" applyAlignment="1">
      <alignment horizontal="left"/>
    </xf>
    <xf numFmtId="0" fontId="18" fillId="0" borderId="7" xfId="0" applyFont="1" applyFill="1" applyBorder="1" applyAlignment="1">
      <alignment horizontal="center" vertical="center" wrapText="1"/>
    </xf>
    <xf numFmtId="0" fontId="20" fillId="0" borderId="0" xfId="0" applyFont="1"/>
    <xf numFmtId="2" fontId="12" fillId="0" borderId="7" xfId="4" applyNumberFormat="1" applyFont="1" applyBorder="1" applyAlignment="1">
      <alignment horizontal="center"/>
    </xf>
    <xf numFmtId="2" fontId="12" fillId="5" borderId="7" xfId="4" applyNumberFormat="1" applyFont="1" applyFill="1" applyBorder="1" applyAlignment="1">
      <alignment horizontal="center"/>
    </xf>
    <xf numFmtId="165" fontId="12" fillId="5" borderId="7" xfId="1" applyNumberFormat="1" applyFont="1" applyFill="1" applyBorder="1" applyAlignment="1">
      <alignment horizontal="center"/>
    </xf>
    <xf numFmtId="2" fontId="12" fillId="0" borderId="7" xfId="4" applyNumberFormat="1" applyFont="1" applyFill="1" applyBorder="1" applyAlignment="1">
      <alignment horizontal="center"/>
    </xf>
    <xf numFmtId="165" fontId="12" fillId="0" borderId="7" xfId="1" applyNumberFormat="1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22" fillId="0" borderId="0" xfId="0" applyFont="1"/>
    <xf numFmtId="0" fontId="12" fillId="0" borderId="0" xfId="0" applyFont="1"/>
    <xf numFmtId="3" fontId="12" fillId="0" borderId="7" xfId="0" applyNumberFormat="1" applyFont="1" applyBorder="1" applyAlignment="1">
      <alignment horizontal="center"/>
    </xf>
    <xf numFmtId="3" fontId="12" fillId="0" borderId="12" xfId="0" applyNumberFormat="1" applyFont="1" applyBorder="1" applyAlignment="1">
      <alignment horizontal="center"/>
    </xf>
    <xf numFmtId="3" fontId="12" fillId="5" borderId="7" xfId="0" applyNumberFormat="1" applyFont="1" applyFill="1" applyBorder="1" applyAlignment="1">
      <alignment horizontal="center"/>
    </xf>
    <xf numFmtId="3" fontId="12" fillId="5" borderId="12" xfId="0" applyNumberFormat="1" applyFont="1" applyFill="1" applyBorder="1" applyAlignment="1">
      <alignment horizontal="center"/>
    </xf>
    <xf numFmtId="3" fontId="12" fillId="5" borderId="14" xfId="0" applyNumberFormat="1" applyFont="1" applyFill="1" applyBorder="1" applyAlignment="1">
      <alignment horizontal="center"/>
    </xf>
    <xf numFmtId="3" fontId="12" fillId="5" borderId="15" xfId="0" applyNumberFormat="1" applyFont="1" applyFill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164" fontId="12" fillId="0" borderId="0" xfId="0" applyNumberFormat="1" applyFont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164" fontId="12" fillId="5" borderId="0" xfId="0" applyNumberFormat="1" applyFont="1" applyFill="1" applyBorder="1" applyAlignment="1">
      <alignment horizontal="center" vertical="center"/>
    </xf>
    <xf numFmtId="3" fontId="12" fillId="0" borderId="4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5" borderId="0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5" borderId="0" xfId="0" applyFont="1" applyFill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4" fillId="0" borderId="0" xfId="0" applyFont="1"/>
    <xf numFmtId="0" fontId="27" fillId="0" borderId="0" xfId="3" applyFont="1" applyFill="1" applyAlignment="1">
      <alignment vertical="center"/>
    </xf>
    <xf numFmtId="0" fontId="28" fillId="2" borderId="0" xfId="3" applyFont="1" applyFill="1" applyAlignment="1">
      <alignment vertical="center"/>
    </xf>
    <xf numFmtId="0" fontId="21" fillId="0" borderId="0" xfId="3" applyFont="1" applyFill="1" applyBorder="1" applyAlignment="1"/>
    <xf numFmtId="0" fontId="21" fillId="0" borderId="0" xfId="3" applyFont="1" applyAlignment="1">
      <alignment vertical="center"/>
    </xf>
    <xf numFmtId="0" fontId="29" fillId="0" borderId="0" xfId="3" applyFont="1" applyFill="1" applyAlignment="1">
      <alignment vertical="center"/>
    </xf>
    <xf numFmtId="0" fontId="21" fillId="0" borderId="0" xfId="0" applyFont="1"/>
    <xf numFmtId="0" fontId="21" fillId="0" borderId="0" xfId="3" applyFont="1" applyFill="1" applyAlignment="1">
      <alignment vertical="center"/>
    </xf>
    <xf numFmtId="0" fontId="27" fillId="0" borderId="0" xfId="0" quotePrefix="1" applyFont="1" applyFill="1" applyBorder="1"/>
    <xf numFmtId="0" fontId="21" fillId="0" borderId="0" xfId="0" applyFont="1" applyFill="1" applyBorder="1"/>
    <xf numFmtId="0" fontId="27" fillId="0" borderId="0" xfId="0" quotePrefix="1" applyFont="1" applyFill="1"/>
    <xf numFmtId="0" fontId="21" fillId="0" borderId="0" xfId="0" applyFont="1" applyFill="1"/>
    <xf numFmtId="0" fontId="29" fillId="0" borderId="0" xfId="0" applyFont="1" applyFill="1"/>
    <xf numFmtId="0" fontId="17" fillId="4" borderId="7" xfId="0" applyFont="1" applyFill="1" applyBorder="1" applyAlignment="1">
      <alignment horizontal="center" vertical="center" wrapText="1"/>
    </xf>
    <xf numFmtId="0" fontId="21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18" fillId="4" borderId="14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4" borderId="9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/>
    </xf>
    <xf numFmtId="0" fontId="0" fillId="6" borderId="0" xfId="0" applyFill="1"/>
    <xf numFmtId="0" fontId="9" fillId="6" borderId="0" xfId="0" applyFont="1" applyFill="1" applyAlignment="1">
      <alignment horizontal="center" vertical="center"/>
    </xf>
    <xf numFmtId="0" fontId="12" fillId="6" borderId="0" xfId="0" applyFont="1" applyFill="1" applyBorder="1" applyAlignment="1">
      <alignment horizontal="center" vertical="center"/>
    </xf>
    <xf numFmtId="0" fontId="13" fillId="6" borderId="0" xfId="0" applyFont="1" applyFill="1" applyAlignment="1">
      <alignment horizontal="center" vertical="center"/>
    </xf>
    <xf numFmtId="0" fontId="0" fillId="0" borderId="0" xfId="0" applyFont="1"/>
    <xf numFmtId="0" fontId="13" fillId="6" borderId="0" xfId="0" applyFont="1" applyFill="1" applyBorder="1"/>
    <xf numFmtId="2" fontId="12" fillId="6" borderId="0" xfId="4" applyNumberFormat="1" applyFont="1" applyFill="1" applyBorder="1" applyAlignment="1">
      <alignment horizontal="center"/>
    </xf>
    <xf numFmtId="165" fontId="12" fillId="6" borderId="0" xfId="1" applyNumberFormat="1" applyFont="1" applyFill="1" applyBorder="1" applyAlignment="1">
      <alignment horizontal="center"/>
    </xf>
    <xf numFmtId="0" fontId="0" fillId="6" borderId="0" xfId="0" applyFont="1" applyFill="1"/>
    <xf numFmtId="3" fontId="12" fillId="0" borderId="11" xfId="0" applyNumberFormat="1" applyFont="1" applyBorder="1" applyAlignment="1">
      <alignment horizontal="center"/>
    </xf>
  </cellXfs>
  <cellStyles count="5">
    <cellStyle name="Normal" xfId="0" builtinId="0"/>
    <cellStyle name="Normal 2" xfId="1"/>
    <cellStyle name="normal_Eph301" xfId="2"/>
    <cellStyle name="Normal_Tasas preliminar3" xfId="3"/>
    <cellStyle name="Porcentaje" xfId="4" builtinId="5"/>
  </cellStyles>
  <dxfs count="28"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/>
        <strike val="0"/>
        <outline val="0"/>
        <shadow val="0"/>
        <u val="none"/>
        <sz val="11"/>
        <color rgb="FF00385A"/>
        <name val="Calibri"/>
      </font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rgb="FF00385A"/>
        <name val="Calibri"/>
      </font>
      <fill>
        <patternFill>
          <bgColor rgb="FF92AB32"/>
        </patternFill>
      </fill>
      <alignment horizontal="center" vertical="center" textRotation="0" wrapText="1" indent="0" justifyLastLine="0" shrinkToFit="0" readingOrder="0"/>
    </dxf>
    <dxf>
      <numFmt numFmtId="3" formatCode="#,##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numFmt numFmtId="3" formatCode="#,##0"/>
      <alignment horizontal="center" vertical="bottom" textRotation="0" wrapText="0" indent="0" justifyLastLine="0" shrinkToFit="0" readingOrder="0"/>
      <border diagonalUp="0" diagonalDown="0" outline="0">
        <left style="thin">
          <color rgb="FFA2D287"/>
        </left>
        <right/>
        <top style="thin">
          <color rgb="FFA2D287"/>
        </top>
        <bottom style="thin">
          <color rgb="FFA2D287"/>
        </bottom>
      </border>
    </dxf>
    <dxf>
      <numFmt numFmtId="3" formatCode="#,##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numFmt numFmtId="3" formatCode="#,##0"/>
      <alignment horizontal="center" vertical="bottom" textRotation="0" wrapText="0" indent="0" justifyLastLine="0" shrinkToFit="0" readingOrder="0"/>
      <border diagonalUp="0" diagonalDown="0" outline="0">
        <left style="thin">
          <color rgb="FFA2D287"/>
        </left>
        <right style="thin">
          <color rgb="FFA2D287"/>
        </right>
        <top style="thin">
          <color rgb="FFA2D287"/>
        </top>
        <bottom style="thin">
          <color rgb="FFA2D287"/>
        </bottom>
      </border>
    </dxf>
    <dxf>
      <numFmt numFmtId="3" formatCode="#,##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numFmt numFmtId="3" formatCode="#,##0"/>
      <alignment horizontal="center" vertical="bottom" textRotation="0" wrapText="0" indent="0" justifyLastLine="0" shrinkToFit="0" readingOrder="0"/>
      <border diagonalUp="0" diagonalDown="0" outline="0">
        <left style="thin">
          <color rgb="FFA2D287"/>
        </left>
        <right style="thin">
          <color rgb="FFA2D287"/>
        </right>
        <top style="thin">
          <color rgb="FFA2D287"/>
        </top>
        <bottom style="thin">
          <color rgb="FFA2D287"/>
        </bottom>
      </border>
    </dxf>
    <dxf>
      <numFmt numFmtId="3" formatCode="#,##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numFmt numFmtId="3" formatCode="#,##0"/>
      <alignment horizontal="center" vertical="bottom" textRotation="0" wrapText="0" indent="0" justifyLastLine="0" shrinkToFit="0" readingOrder="0"/>
      <border diagonalUp="0" diagonalDown="0" outline="0">
        <left style="thin">
          <color rgb="FFA2D287"/>
        </left>
        <right style="thin">
          <color rgb="FFA2D287"/>
        </right>
        <top style="thin">
          <color rgb="FFA2D287"/>
        </top>
        <bottom style="thin">
          <color rgb="FFA2D287"/>
        </bottom>
      </border>
    </dxf>
    <dxf>
      <numFmt numFmtId="3" formatCode="#,##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385A"/>
        <name val="Calibri"/>
        <scheme val="minor"/>
      </font>
      <numFmt numFmtId="3" formatCode="#,##0"/>
      <alignment horizontal="center" vertical="bottom" textRotation="0" wrapText="0" indent="0" justifyLastLine="0" shrinkToFit="0" readingOrder="0"/>
      <border diagonalUp="0" diagonalDown="0" outline="0">
        <left/>
        <right style="thin">
          <color rgb="FFA2D287"/>
        </right>
        <top style="thin">
          <color rgb="FFA2D287"/>
        </top>
        <bottom style="thin">
          <color rgb="FFA2D287"/>
        </bottom>
      </border>
    </dxf>
    <dxf>
      <font>
        <b/>
        <strike val="0"/>
        <outline val="0"/>
        <shadow val="0"/>
        <u val="none"/>
        <vertAlign val="baseline"/>
        <sz val="11"/>
        <color rgb="FF00385A"/>
        <name val="Calibri"/>
        <scheme val="minor"/>
      </font>
      <border diagonalUp="0" diagonalDown="0" outline="0">
        <left/>
        <right style="thin">
          <color rgb="FFA2D287"/>
        </right>
        <top style="thin">
          <color rgb="FFA2D287"/>
        </top>
        <bottom style="thin">
          <color rgb="FFA2D287"/>
        </bottom>
      </border>
    </dxf>
    <dxf>
      <border>
        <top style="thin">
          <color rgb="FFA2D287"/>
        </top>
      </border>
    </dxf>
    <dxf>
      <numFmt numFmtId="3" formatCode="#,##0"/>
      <alignment horizontal="center" vertical="bottom" textRotation="0" wrapText="0" indent="0" justifyLastLine="0" shrinkToFit="0" readingOrder="0"/>
    </dxf>
    <dxf>
      <border diagonalUp="0" diagonalDown="0">
        <left style="thin">
          <color rgb="FFA2D287"/>
        </left>
        <right style="thin">
          <color rgb="FFA2D287"/>
        </right>
        <top style="thin">
          <color theme="6"/>
        </top>
        <bottom style="thin">
          <color rgb="FFA2D287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border>
        <bottom style="thin">
          <color rgb="FFA2D28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385A"/>
        <name val="Calibri"/>
        <scheme val="none"/>
      </font>
      <fill>
        <patternFill patternType="solid">
          <fgColor theme="6"/>
          <bgColor rgb="FF92AB3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A2D287"/>
        </left>
        <right style="thin">
          <color rgb="FFA2D287"/>
        </right>
        <top/>
        <bottom/>
      </border>
    </dxf>
    <dxf>
      <font>
        <b/>
        <strike val="0"/>
        <outline val="0"/>
        <shadow val="0"/>
        <u val="none"/>
        <vertAlign val="baseline"/>
        <sz val="11"/>
        <color rgb="FF00385A"/>
        <name val="Calibri"/>
        <scheme val="minor"/>
      </font>
      <border diagonalUp="0" diagonalDown="0" outline="0">
        <left/>
        <right/>
        <top style="thin">
          <color rgb="FFA2D287"/>
        </top>
        <bottom style="thin">
          <color rgb="FFA2D287"/>
        </bottom>
      </border>
    </dxf>
    <dxf>
      <border outline="0">
        <top style="thin">
          <color theme="6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385A"/>
        <name val="Calibri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385A"/>
        <name val="Calibri"/>
        <scheme val="none"/>
      </font>
      <fill>
        <patternFill patternType="solid">
          <fgColor theme="6"/>
          <bgColor rgb="FF92AB3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A2D287"/>
        </left>
        <right style="thin">
          <color rgb="FFA2D287"/>
        </right>
        <top/>
        <bottom/>
      </border>
    </dxf>
  </dxfs>
  <tableStyles count="1" defaultTableStyle="TableStyleMedium9" defaultPivotStyle="PivotStyleLight16">
    <tableStyle name="Estilo de tabla 1" pivot="0" count="0"/>
  </tableStyles>
  <colors>
    <mruColors>
      <color rgb="FF00385A"/>
      <color rgb="FF92AB32"/>
      <color rgb="FFA2D28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352425</xdr:colOff>
      <xdr:row>20</xdr:row>
      <xdr:rowOff>28575</xdr:rowOff>
    </xdr:from>
    <xdr:to>
      <xdr:col>3</xdr:col>
      <xdr:colOff>533400</xdr:colOff>
      <xdr:row>21</xdr:row>
      <xdr:rowOff>57150</xdr:rowOff>
    </xdr:to>
    <xdr:pic>
      <xdr:nvPicPr>
        <xdr:cNvPr id="11364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2724150" y="4124325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323850</xdr:colOff>
      <xdr:row>20</xdr:row>
      <xdr:rowOff>19050</xdr:rowOff>
    </xdr:from>
    <xdr:to>
      <xdr:col>2</xdr:col>
      <xdr:colOff>504825</xdr:colOff>
      <xdr:row>21</xdr:row>
      <xdr:rowOff>47625</xdr:rowOff>
    </xdr:to>
    <xdr:pic>
      <xdr:nvPicPr>
        <xdr:cNvPr id="11365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1809750" y="4114800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20</xdr:row>
      <xdr:rowOff>28575</xdr:rowOff>
    </xdr:from>
    <xdr:to>
      <xdr:col>1</xdr:col>
      <xdr:colOff>504825</xdr:colOff>
      <xdr:row>21</xdr:row>
      <xdr:rowOff>57150</xdr:rowOff>
    </xdr:to>
    <xdr:pic>
      <xdr:nvPicPr>
        <xdr:cNvPr id="11366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923925" y="4124325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476250</xdr:colOff>
      <xdr:row>19</xdr:row>
      <xdr:rowOff>19050</xdr:rowOff>
    </xdr:from>
    <xdr:to>
      <xdr:col>1</xdr:col>
      <xdr:colOff>657225</xdr:colOff>
      <xdr:row>20</xdr:row>
      <xdr:rowOff>47625</xdr:rowOff>
    </xdr:to>
    <xdr:pic>
      <xdr:nvPicPr>
        <xdr:cNvPr id="3318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1076325" y="4067175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333375</xdr:colOff>
      <xdr:row>19</xdr:row>
      <xdr:rowOff>19050</xdr:rowOff>
    </xdr:from>
    <xdr:to>
      <xdr:col>2</xdr:col>
      <xdr:colOff>514350</xdr:colOff>
      <xdr:row>20</xdr:row>
      <xdr:rowOff>47625</xdr:rowOff>
    </xdr:to>
    <xdr:pic>
      <xdr:nvPicPr>
        <xdr:cNvPr id="3319" name="2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2009775" y="4067175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342900</xdr:colOff>
      <xdr:row>19</xdr:row>
      <xdr:rowOff>28575</xdr:rowOff>
    </xdr:from>
    <xdr:to>
      <xdr:col>3</xdr:col>
      <xdr:colOff>523875</xdr:colOff>
      <xdr:row>20</xdr:row>
      <xdr:rowOff>57150</xdr:rowOff>
    </xdr:to>
    <xdr:pic>
      <xdr:nvPicPr>
        <xdr:cNvPr id="3320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2867025" y="4076700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466725</xdr:colOff>
      <xdr:row>19</xdr:row>
      <xdr:rowOff>38100</xdr:rowOff>
    </xdr:from>
    <xdr:to>
      <xdr:col>4</xdr:col>
      <xdr:colOff>647700</xdr:colOff>
      <xdr:row>20</xdr:row>
      <xdr:rowOff>66675</xdr:rowOff>
    </xdr:to>
    <xdr:pic>
      <xdr:nvPicPr>
        <xdr:cNvPr id="3321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3838575" y="4086225"/>
          <a:ext cx="1809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510686</xdr:colOff>
      <xdr:row>10</xdr:row>
      <xdr:rowOff>7326</xdr:rowOff>
    </xdr:from>
    <xdr:to>
      <xdr:col>3</xdr:col>
      <xdr:colOff>635569</xdr:colOff>
      <xdr:row>10</xdr:row>
      <xdr:rowOff>178776</xdr:rowOff>
    </xdr:to>
    <xdr:pic>
      <xdr:nvPicPr>
        <xdr:cNvPr id="1237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782" y="2337288"/>
          <a:ext cx="124883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513617</xdr:colOff>
      <xdr:row>11</xdr:row>
      <xdr:rowOff>9525</xdr:rowOff>
    </xdr:from>
    <xdr:to>
      <xdr:col>3</xdr:col>
      <xdr:colOff>637442</xdr:colOff>
      <xdr:row>11</xdr:row>
      <xdr:rowOff>180975</xdr:rowOff>
    </xdr:to>
    <xdr:pic>
      <xdr:nvPicPr>
        <xdr:cNvPr id="12373" name="2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0713" y="2529987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515815</xdr:colOff>
      <xdr:row>11</xdr:row>
      <xdr:rowOff>185372</xdr:rowOff>
    </xdr:from>
    <xdr:to>
      <xdr:col>3</xdr:col>
      <xdr:colOff>640698</xdr:colOff>
      <xdr:row>12</xdr:row>
      <xdr:rowOff>166322</xdr:rowOff>
    </xdr:to>
    <xdr:pic>
      <xdr:nvPicPr>
        <xdr:cNvPr id="12374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2911" y="2705834"/>
          <a:ext cx="124883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523142</xdr:colOff>
      <xdr:row>13</xdr:row>
      <xdr:rowOff>19050</xdr:rowOff>
    </xdr:from>
    <xdr:to>
      <xdr:col>3</xdr:col>
      <xdr:colOff>648025</xdr:colOff>
      <xdr:row>14</xdr:row>
      <xdr:rowOff>0</xdr:rowOff>
    </xdr:to>
    <xdr:pic>
      <xdr:nvPicPr>
        <xdr:cNvPr id="1237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80238" y="2920512"/>
          <a:ext cx="124883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513618</xdr:colOff>
      <xdr:row>14</xdr:row>
      <xdr:rowOff>21248</xdr:rowOff>
    </xdr:from>
    <xdr:to>
      <xdr:col>3</xdr:col>
      <xdr:colOff>637443</xdr:colOff>
      <xdr:row>15</xdr:row>
      <xdr:rowOff>2198</xdr:rowOff>
    </xdr:to>
    <xdr:pic>
      <xdr:nvPicPr>
        <xdr:cNvPr id="1237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0714" y="3113210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461962</xdr:colOff>
      <xdr:row>11</xdr:row>
      <xdr:rowOff>14288</xdr:rowOff>
    </xdr:from>
    <xdr:to>
      <xdr:col>2</xdr:col>
      <xdr:colOff>4762</xdr:colOff>
      <xdr:row>11</xdr:row>
      <xdr:rowOff>185738</xdr:rowOff>
    </xdr:to>
    <xdr:pic>
      <xdr:nvPicPr>
        <xdr:cNvPr id="1237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0687" y="2519363"/>
          <a:ext cx="123825" cy="171450"/>
        </a:xfrm>
        <a:prstGeom prst="rect">
          <a:avLst/>
        </a:prstGeom>
        <a:noFill/>
        <a:ln>
          <a:noFill/>
        </a:ln>
        <a:extLst/>
      </xdr:spPr>
    </xdr:pic>
    <xdr:clientData/>
  </xdr:twoCellAnchor>
  <xdr:twoCellAnchor editAs="oneCell">
    <xdr:from>
      <xdr:col>1</xdr:col>
      <xdr:colOff>457200</xdr:colOff>
      <xdr:row>12</xdr:row>
      <xdr:rowOff>9525</xdr:rowOff>
    </xdr:from>
    <xdr:to>
      <xdr:col>2</xdr:col>
      <xdr:colOff>0</xdr:colOff>
      <xdr:row>12</xdr:row>
      <xdr:rowOff>180975</xdr:rowOff>
    </xdr:to>
    <xdr:pic>
      <xdr:nvPicPr>
        <xdr:cNvPr id="1237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2705100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452437</xdr:colOff>
      <xdr:row>13</xdr:row>
      <xdr:rowOff>9525</xdr:rowOff>
    </xdr:from>
    <xdr:to>
      <xdr:col>1</xdr:col>
      <xdr:colOff>576262</xdr:colOff>
      <xdr:row>13</xdr:row>
      <xdr:rowOff>180975</xdr:rowOff>
    </xdr:to>
    <xdr:pic>
      <xdr:nvPicPr>
        <xdr:cNvPr id="1237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1162" y="2895600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452437</xdr:colOff>
      <xdr:row>14</xdr:row>
      <xdr:rowOff>19050</xdr:rowOff>
    </xdr:from>
    <xdr:to>
      <xdr:col>1</xdr:col>
      <xdr:colOff>576262</xdr:colOff>
      <xdr:row>15</xdr:row>
      <xdr:rowOff>0</xdr:rowOff>
    </xdr:to>
    <xdr:pic>
      <xdr:nvPicPr>
        <xdr:cNvPr id="1238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1162" y="3095625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447675</xdr:colOff>
      <xdr:row>15</xdr:row>
      <xdr:rowOff>9525</xdr:rowOff>
    </xdr:from>
    <xdr:to>
      <xdr:col>1</xdr:col>
      <xdr:colOff>571500</xdr:colOff>
      <xdr:row>15</xdr:row>
      <xdr:rowOff>180975</xdr:rowOff>
    </xdr:to>
    <xdr:pic>
      <xdr:nvPicPr>
        <xdr:cNvPr id="12381" name="14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0" y="3276600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513251</xdr:colOff>
      <xdr:row>15</xdr:row>
      <xdr:rowOff>19050</xdr:rowOff>
    </xdr:from>
    <xdr:to>
      <xdr:col>3</xdr:col>
      <xdr:colOff>638134</xdr:colOff>
      <xdr:row>16</xdr:row>
      <xdr:rowOff>0</xdr:rowOff>
    </xdr:to>
    <xdr:pic>
      <xdr:nvPicPr>
        <xdr:cNvPr id="12382" name="15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0347" y="3301512"/>
          <a:ext cx="124883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466725</xdr:colOff>
      <xdr:row>10</xdr:row>
      <xdr:rowOff>19050</xdr:rowOff>
    </xdr:from>
    <xdr:to>
      <xdr:col>4</xdr:col>
      <xdr:colOff>591608</xdr:colOff>
      <xdr:row>11</xdr:row>
      <xdr:rowOff>0</xdr:rowOff>
    </xdr:to>
    <xdr:pic>
      <xdr:nvPicPr>
        <xdr:cNvPr id="1238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8525" y="2333625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442913</xdr:colOff>
      <xdr:row>11</xdr:row>
      <xdr:rowOff>9525</xdr:rowOff>
    </xdr:from>
    <xdr:to>
      <xdr:col>4</xdr:col>
      <xdr:colOff>566738</xdr:colOff>
      <xdr:row>11</xdr:row>
      <xdr:rowOff>180975</xdr:rowOff>
    </xdr:to>
    <xdr:pic>
      <xdr:nvPicPr>
        <xdr:cNvPr id="1238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4713" y="2514600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447675</xdr:colOff>
      <xdr:row>12</xdr:row>
      <xdr:rowOff>14288</xdr:rowOff>
    </xdr:from>
    <xdr:to>
      <xdr:col>4</xdr:col>
      <xdr:colOff>571500</xdr:colOff>
      <xdr:row>12</xdr:row>
      <xdr:rowOff>185738</xdr:rowOff>
    </xdr:to>
    <xdr:pic>
      <xdr:nvPicPr>
        <xdr:cNvPr id="12385" name="1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9475" y="2709863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457200</xdr:colOff>
      <xdr:row>13</xdr:row>
      <xdr:rowOff>14287</xdr:rowOff>
    </xdr:from>
    <xdr:to>
      <xdr:col>4</xdr:col>
      <xdr:colOff>582083</xdr:colOff>
      <xdr:row>13</xdr:row>
      <xdr:rowOff>185737</xdr:rowOff>
    </xdr:to>
    <xdr:pic>
      <xdr:nvPicPr>
        <xdr:cNvPr id="12386" name="1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0" y="2900362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447675</xdr:colOff>
      <xdr:row>14</xdr:row>
      <xdr:rowOff>19050</xdr:rowOff>
    </xdr:from>
    <xdr:to>
      <xdr:col>4</xdr:col>
      <xdr:colOff>571500</xdr:colOff>
      <xdr:row>15</xdr:row>
      <xdr:rowOff>0</xdr:rowOff>
    </xdr:to>
    <xdr:pic>
      <xdr:nvPicPr>
        <xdr:cNvPr id="12387" name="1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9475" y="3095625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466725</xdr:colOff>
      <xdr:row>15</xdr:row>
      <xdr:rowOff>23812</xdr:rowOff>
    </xdr:from>
    <xdr:to>
      <xdr:col>4</xdr:col>
      <xdr:colOff>591608</xdr:colOff>
      <xdr:row>16</xdr:row>
      <xdr:rowOff>4762</xdr:rowOff>
    </xdr:to>
    <xdr:pic>
      <xdr:nvPicPr>
        <xdr:cNvPr id="12388" name="15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8525" y="3290887"/>
          <a:ext cx="1238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524974</xdr:colOff>
      <xdr:row>15</xdr:row>
      <xdr:rowOff>16852</xdr:rowOff>
    </xdr:from>
    <xdr:to>
      <xdr:col>2</xdr:col>
      <xdr:colOff>649858</xdr:colOff>
      <xdr:row>15</xdr:row>
      <xdr:rowOff>188302</xdr:rowOff>
    </xdr:to>
    <xdr:pic>
      <xdr:nvPicPr>
        <xdr:cNvPr id="12389" name="15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7993" y="3299314"/>
          <a:ext cx="124884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518013</xdr:colOff>
      <xdr:row>14</xdr:row>
      <xdr:rowOff>21615</xdr:rowOff>
    </xdr:from>
    <xdr:to>
      <xdr:col>2</xdr:col>
      <xdr:colOff>642897</xdr:colOff>
      <xdr:row>14</xdr:row>
      <xdr:rowOff>178777</xdr:rowOff>
    </xdr:to>
    <xdr:pic>
      <xdr:nvPicPr>
        <xdr:cNvPr id="12390" name="19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1032" y="3113577"/>
          <a:ext cx="124884" cy="1571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527904</xdr:colOff>
      <xdr:row>13</xdr:row>
      <xdr:rowOff>4762</xdr:rowOff>
    </xdr:from>
    <xdr:to>
      <xdr:col>2</xdr:col>
      <xdr:colOff>652788</xdr:colOff>
      <xdr:row>13</xdr:row>
      <xdr:rowOff>176212</xdr:rowOff>
    </xdr:to>
    <xdr:pic>
      <xdr:nvPicPr>
        <xdr:cNvPr id="1239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0923" y="2906224"/>
          <a:ext cx="124884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527905</xdr:colOff>
      <xdr:row>12</xdr:row>
      <xdr:rowOff>14288</xdr:rowOff>
    </xdr:from>
    <xdr:to>
      <xdr:col>2</xdr:col>
      <xdr:colOff>652789</xdr:colOff>
      <xdr:row>12</xdr:row>
      <xdr:rowOff>185738</xdr:rowOff>
    </xdr:to>
    <xdr:pic>
      <xdr:nvPicPr>
        <xdr:cNvPr id="12392" name="2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0924" y="2725250"/>
          <a:ext cx="124884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537796</xdr:colOff>
      <xdr:row>11</xdr:row>
      <xdr:rowOff>16852</xdr:rowOff>
    </xdr:from>
    <xdr:to>
      <xdr:col>2</xdr:col>
      <xdr:colOff>662680</xdr:colOff>
      <xdr:row>11</xdr:row>
      <xdr:rowOff>188302</xdr:rowOff>
    </xdr:to>
    <xdr:pic>
      <xdr:nvPicPr>
        <xdr:cNvPr id="12393" name="22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20815" y="2537314"/>
          <a:ext cx="124884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1173040</xdr:colOff>
      <xdr:row>17</xdr:row>
      <xdr:rowOff>16851</xdr:rowOff>
    </xdr:from>
    <xdr:to>
      <xdr:col>0</xdr:col>
      <xdr:colOff>1299063</xdr:colOff>
      <xdr:row>17</xdr:row>
      <xdr:rowOff>169251</xdr:rowOff>
    </xdr:to>
    <xdr:pic>
      <xdr:nvPicPr>
        <xdr:cNvPr id="12394" name="24 Image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6646" b="30769"/>
        <a:stretch>
          <a:fillRect/>
        </a:stretch>
      </xdr:blipFill>
      <xdr:spPr bwMode="auto">
        <a:xfrm>
          <a:off x="1173040" y="3680313"/>
          <a:ext cx="126023" cy="152400"/>
        </a:xfrm>
        <a:prstGeom prst="rect">
          <a:avLst/>
        </a:prstGeom>
        <a:solidFill>
          <a:srgbClr val="92AB32"/>
        </a:solidFill>
        <a:ln>
          <a:noFill/>
        </a:ln>
        <a:extLst/>
      </xdr:spPr>
    </xdr:pic>
    <xdr:clientData/>
  </xdr:twoCellAnchor>
</xdr:wsDr>
</file>

<file path=xl/tables/table1.xml><?xml version="1.0" encoding="utf-8"?>
<table xmlns="http://schemas.openxmlformats.org/spreadsheetml/2006/main" id="23" name="Tabla1124" displayName="Tabla1124" ref="A4:A52" totalsRowShown="0" headerRowDxfId="27" dataDxfId="26" tableBorderDxfId="25">
  <tableColumns count="1">
    <tableColumn id="1" name="Trimestre/año" dataDxfId="24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id="11" name="Tabla11" displayName="Tabla11" ref="A3:F49" totalsRowShown="0" headerRowDxfId="23" dataDxfId="21" totalsRowDxfId="19" headerRowBorderDxfId="22" tableBorderDxfId="20" totalsRowBorderDxfId="18">
  <tableColumns count="6">
    <tableColumn id="1" name="Periodo" dataDxfId="17"/>
    <tableColumn id="2" name="Población economicamente activa (PEA)" dataDxfId="16" totalsRowDxfId="15"/>
    <tableColumn id="3" name="Población Ocupada" dataDxfId="14" totalsRowDxfId="13"/>
    <tableColumn id="4" name="Población desocupada" dataDxfId="12" totalsRowDxfId="11"/>
    <tableColumn id="5" name="Población No económicamente activa" dataDxfId="10" totalsRowDxfId="9"/>
    <tableColumn id="6" name="No respuesta al cuestionario" dataDxfId="8" totalsRowDxfId="7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id="3" name="Tabla3" displayName="Tabla3" ref="A3:E99" totalsRowShown="0" headerRowDxfId="6" dataDxfId="5">
  <sortState ref="A4:E93">
    <sortCondition ref="A4:A63"/>
    <sortCondition ref="B4:B63"/>
  </sortState>
  <tableColumns count="5">
    <tableColumn id="5" name="Periodo" dataDxfId="4"/>
    <tableColumn id="1" name="Zonas " dataDxfId="3"/>
    <tableColumn id="2" name="Tasa de actividad" dataDxfId="2"/>
    <tableColumn id="3" name="Tasa de empleo" dataDxfId="1"/>
    <tableColumn id="4" name="Tasa de desocupación 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topLeftCell="A34" workbookViewId="0">
      <selection activeCell="E56" sqref="E56"/>
    </sheetView>
  </sheetViews>
  <sheetFormatPr baseColWidth="10" defaultRowHeight="15" x14ac:dyDescent="0.25"/>
  <cols>
    <col min="1" max="10" width="13.28515625" customWidth="1"/>
  </cols>
  <sheetData>
    <row r="1" spans="1:13" ht="41.25" customHeight="1" x14ac:dyDescent="0.3">
      <c r="A1" s="95" t="s">
        <v>134</v>
      </c>
      <c r="B1" s="95"/>
      <c r="C1" s="95"/>
      <c r="D1" s="95"/>
      <c r="E1" s="95"/>
      <c r="F1" s="95"/>
      <c r="G1" s="95"/>
      <c r="H1" s="95"/>
      <c r="I1" s="95"/>
      <c r="J1" s="95"/>
    </row>
    <row r="2" spans="1:13" ht="18.75" x14ac:dyDescent="0.3">
      <c r="A2" s="2"/>
      <c r="B2" s="2"/>
      <c r="C2" s="2"/>
      <c r="D2" s="2"/>
    </row>
    <row r="3" spans="1:13" ht="15" customHeight="1" x14ac:dyDescent="0.25">
      <c r="A3" s="34" t="s">
        <v>103</v>
      </c>
      <c r="B3" s="92" t="s">
        <v>78</v>
      </c>
      <c r="C3" s="92"/>
      <c r="D3" s="92"/>
      <c r="E3" s="92" t="s">
        <v>72</v>
      </c>
      <c r="F3" s="92"/>
      <c r="G3" s="92"/>
      <c r="H3" s="92" t="s">
        <v>83</v>
      </c>
      <c r="I3" s="92"/>
      <c r="J3" s="92"/>
    </row>
    <row r="4" spans="1:13" ht="25.5" x14ac:dyDescent="0.25">
      <c r="A4" s="34" t="s">
        <v>104</v>
      </c>
      <c r="B4" s="34" t="s">
        <v>13</v>
      </c>
      <c r="C4" s="34" t="s">
        <v>14</v>
      </c>
      <c r="D4" s="34" t="s">
        <v>15</v>
      </c>
      <c r="E4" s="34" t="s">
        <v>13</v>
      </c>
      <c r="F4" s="34" t="s">
        <v>14</v>
      </c>
      <c r="G4" s="34" t="s">
        <v>15</v>
      </c>
      <c r="H4" s="34" t="s">
        <v>13</v>
      </c>
      <c r="I4" s="34" t="s">
        <v>14</v>
      </c>
      <c r="J4" s="34" t="s">
        <v>15</v>
      </c>
      <c r="K4" s="5"/>
      <c r="L4" s="5"/>
      <c r="M4" s="5"/>
    </row>
    <row r="5" spans="1:13" x14ac:dyDescent="0.25">
      <c r="A5" s="23" t="s">
        <v>34</v>
      </c>
      <c r="B5" s="47">
        <v>42.199644141650218</v>
      </c>
      <c r="C5" s="47">
        <v>39.036224013253822</v>
      </c>
      <c r="D5" s="47">
        <v>7.4963194423579598</v>
      </c>
      <c r="E5" s="47">
        <v>41.3</v>
      </c>
      <c r="F5" s="47">
        <v>37.799999999999997</v>
      </c>
      <c r="G5" s="47">
        <v>8.6</v>
      </c>
      <c r="H5" s="47">
        <v>45.7</v>
      </c>
      <c r="I5" s="47">
        <v>38.200000000000003</v>
      </c>
      <c r="J5" s="47">
        <v>16.3</v>
      </c>
      <c r="K5" s="5"/>
      <c r="L5" s="5"/>
      <c r="M5" s="5"/>
    </row>
    <row r="6" spans="1:13" x14ac:dyDescent="0.25">
      <c r="A6" s="43" t="s">
        <v>35</v>
      </c>
      <c r="B6" s="48">
        <v>42.614478114478118</v>
      </c>
      <c r="C6" s="48">
        <v>39.071548821548824</v>
      </c>
      <c r="D6" s="48">
        <v>8.3139098486943475</v>
      </c>
      <c r="E6" s="48">
        <v>41.2</v>
      </c>
      <c r="F6" s="48">
        <v>37.700000000000003</v>
      </c>
      <c r="G6" s="48">
        <v>8.6</v>
      </c>
      <c r="H6" s="48">
        <v>45.7</v>
      </c>
      <c r="I6" s="48">
        <v>39.1</v>
      </c>
      <c r="J6" s="48">
        <v>14.5</v>
      </c>
      <c r="K6" s="5"/>
      <c r="L6" s="5"/>
      <c r="M6" s="5"/>
    </row>
    <row r="7" spans="1:13" x14ac:dyDescent="0.25">
      <c r="A7" s="23" t="s">
        <v>36</v>
      </c>
      <c r="B7" s="47">
        <v>41.5192717152581</v>
      </c>
      <c r="C7" s="47">
        <v>37.413029993126223</v>
      </c>
      <c r="D7" s="47">
        <v>9.8899656773672522</v>
      </c>
      <c r="E7" s="47">
        <v>42</v>
      </c>
      <c r="F7" s="47">
        <v>38</v>
      </c>
      <c r="G7" s="47">
        <v>9.5</v>
      </c>
      <c r="H7" s="47">
        <v>45.4</v>
      </c>
      <c r="I7" s="47">
        <v>38.9</v>
      </c>
      <c r="J7" s="47">
        <v>14.4</v>
      </c>
      <c r="K7" s="5"/>
      <c r="L7" s="5"/>
      <c r="M7" s="5"/>
    </row>
    <row r="8" spans="1:13" x14ac:dyDescent="0.25">
      <c r="A8" s="43" t="s">
        <v>37</v>
      </c>
      <c r="B8" s="48">
        <v>44.371466890613057</v>
      </c>
      <c r="C8" s="48">
        <v>40.38806232060265</v>
      </c>
      <c r="D8" s="48">
        <v>8.9774011299435035</v>
      </c>
      <c r="E8" s="48">
        <v>44.3</v>
      </c>
      <c r="F8" s="48">
        <v>41</v>
      </c>
      <c r="G8" s="48">
        <v>7.5</v>
      </c>
      <c r="H8" s="48">
        <v>46.2</v>
      </c>
      <c r="I8" s="48">
        <v>39.4</v>
      </c>
      <c r="J8" s="48">
        <v>14.8</v>
      </c>
      <c r="K8" s="5"/>
      <c r="L8" s="5"/>
      <c r="M8" s="5"/>
    </row>
    <row r="9" spans="1:13" x14ac:dyDescent="0.25">
      <c r="A9" s="23" t="s">
        <v>38</v>
      </c>
      <c r="B9" s="47">
        <v>43.76289002727696</v>
      </c>
      <c r="C9" s="47">
        <v>40.620634023019093</v>
      </c>
      <c r="D9" s="47">
        <v>7.1801839464882944</v>
      </c>
      <c r="E9" s="47">
        <v>43.9</v>
      </c>
      <c r="F9" s="47">
        <v>40.700000000000003</v>
      </c>
      <c r="G9" s="47">
        <v>7.3</v>
      </c>
      <c r="H9" s="47">
        <v>46.2</v>
      </c>
      <c r="I9" s="47">
        <v>40.1</v>
      </c>
      <c r="J9" s="47">
        <v>13.2</v>
      </c>
      <c r="K9" s="5"/>
      <c r="L9" s="5"/>
      <c r="M9" s="5"/>
    </row>
    <row r="10" spans="1:13" x14ac:dyDescent="0.25">
      <c r="A10" s="43" t="s">
        <v>39</v>
      </c>
      <c r="B10" s="48">
        <v>43.418181516481511</v>
      </c>
      <c r="C10" s="48">
        <v>41.118734910270554</v>
      </c>
      <c r="D10" s="48">
        <v>5.296045402864431</v>
      </c>
      <c r="E10" s="48">
        <v>43.2</v>
      </c>
      <c r="F10" s="48">
        <v>40.4</v>
      </c>
      <c r="G10" s="48">
        <v>6.3</v>
      </c>
      <c r="H10" s="48">
        <v>45.9</v>
      </c>
      <c r="I10" s="48">
        <v>40.4</v>
      </c>
      <c r="J10" s="48">
        <v>12.1</v>
      </c>
      <c r="K10" s="5"/>
      <c r="L10" s="5"/>
      <c r="M10" s="5"/>
    </row>
    <row r="11" spans="1:13" x14ac:dyDescent="0.25">
      <c r="A11" s="23" t="s">
        <v>40</v>
      </c>
      <c r="B11" s="47">
        <v>43.53234550950949</v>
      </c>
      <c r="C11" s="47">
        <v>39.768248756260057</v>
      </c>
      <c r="D11" s="47">
        <v>8.6466665400034195</v>
      </c>
      <c r="E11" s="47">
        <v>42.9</v>
      </c>
      <c r="F11" s="47">
        <v>39.6</v>
      </c>
      <c r="G11" s="47">
        <v>7.6</v>
      </c>
      <c r="H11" s="47">
        <v>45.2</v>
      </c>
      <c r="I11" s="47">
        <v>39.4</v>
      </c>
      <c r="J11" s="47">
        <v>13</v>
      </c>
      <c r="K11" s="5"/>
      <c r="L11" s="5"/>
      <c r="M11" s="5"/>
    </row>
    <row r="12" spans="1:13" x14ac:dyDescent="0.25">
      <c r="A12" s="43" t="s">
        <v>41</v>
      </c>
      <c r="B12" s="48">
        <v>42.857905609929396</v>
      </c>
      <c r="C12" s="48">
        <v>38.988167357349099</v>
      </c>
      <c r="D12" s="48">
        <v>9.0292285577383815</v>
      </c>
      <c r="E12" s="48">
        <v>43.5</v>
      </c>
      <c r="F12" s="48">
        <v>40.4</v>
      </c>
      <c r="G12" s="48">
        <v>7.1</v>
      </c>
      <c r="H12" s="48">
        <v>45.6</v>
      </c>
      <c r="I12" s="48">
        <v>40.1</v>
      </c>
      <c r="J12" s="48">
        <v>12.1</v>
      </c>
      <c r="K12" s="5"/>
      <c r="L12" s="5"/>
      <c r="M12" s="5"/>
    </row>
    <row r="13" spans="1:13" x14ac:dyDescent="0.25">
      <c r="A13" s="23" t="s">
        <v>42</v>
      </c>
      <c r="B13" s="47">
        <v>43.072829601049591</v>
      </c>
      <c r="C13" s="47">
        <v>39.549264919257602</v>
      </c>
      <c r="D13" s="47">
        <v>8.1804810931346967</v>
      </c>
      <c r="E13" s="47">
        <v>43.8</v>
      </c>
      <c r="F13" s="47">
        <v>40.799999999999997</v>
      </c>
      <c r="G13" s="47">
        <v>7</v>
      </c>
      <c r="H13" s="47">
        <v>46.2</v>
      </c>
      <c r="I13" s="47">
        <v>41.1</v>
      </c>
      <c r="J13" s="47">
        <v>11.1</v>
      </c>
    </row>
    <row r="14" spans="1:13" x14ac:dyDescent="0.25">
      <c r="A14" s="43" t="s">
        <v>43</v>
      </c>
      <c r="B14" s="48">
        <v>41.811677755550214</v>
      </c>
      <c r="C14" s="48">
        <v>39.286834717915916</v>
      </c>
      <c r="D14" s="48">
        <v>6.0386073297408966</v>
      </c>
      <c r="E14" s="48">
        <v>43.5</v>
      </c>
      <c r="F14" s="48">
        <v>40.6</v>
      </c>
      <c r="G14" s="48">
        <v>6.6</v>
      </c>
      <c r="H14" s="48">
        <v>45.9</v>
      </c>
      <c r="I14" s="48">
        <v>41.3</v>
      </c>
      <c r="J14" s="48">
        <v>10.1</v>
      </c>
    </row>
    <row r="15" spans="1:13" x14ac:dyDescent="0.25">
      <c r="A15" s="23" t="s">
        <v>111</v>
      </c>
      <c r="B15" s="47">
        <v>42.459741796403307</v>
      </c>
      <c r="C15" s="47">
        <v>38.071658386754301</v>
      </c>
      <c r="D15" s="47">
        <v>10.33469169617209</v>
      </c>
      <c r="E15" s="47">
        <v>43.5</v>
      </c>
      <c r="F15" s="47">
        <v>39.9</v>
      </c>
      <c r="G15" s="47">
        <v>8.1999999999999993</v>
      </c>
      <c r="H15" s="47">
        <v>46</v>
      </c>
      <c r="I15" s="47">
        <v>40.700000000000003</v>
      </c>
      <c r="J15" s="47">
        <v>11.4</v>
      </c>
    </row>
    <row r="16" spans="1:13" x14ac:dyDescent="0.25">
      <c r="A16" s="43" t="s">
        <v>45</v>
      </c>
      <c r="B16" s="48">
        <v>46.760694108151732</v>
      </c>
      <c r="C16" s="48">
        <v>41.683212267958034</v>
      </c>
      <c r="D16" s="48">
        <v>10.858439843621897</v>
      </c>
      <c r="E16" s="48">
        <v>47</v>
      </c>
      <c r="F16" s="48">
        <v>43.2</v>
      </c>
      <c r="G16" s="48">
        <v>8.1</v>
      </c>
      <c r="H16" s="48">
        <v>46.7</v>
      </c>
      <c r="I16" s="48">
        <v>41.8</v>
      </c>
      <c r="J16" s="48">
        <v>10.4</v>
      </c>
    </row>
    <row r="17" spans="1:10" x14ac:dyDescent="0.25">
      <c r="A17" s="23" t="s">
        <v>110</v>
      </c>
      <c r="B17" s="47">
        <v>44.016185612164122</v>
      </c>
      <c r="C17" s="47">
        <v>40.043718833253635</v>
      </c>
      <c r="D17" s="47">
        <v>9.0250136936278977</v>
      </c>
      <c r="E17" s="47">
        <v>45.9</v>
      </c>
      <c r="F17" s="47">
        <v>42.2</v>
      </c>
      <c r="G17" s="47">
        <v>8</v>
      </c>
      <c r="H17" s="47">
        <v>46.3</v>
      </c>
      <c r="I17" s="47">
        <v>41.6</v>
      </c>
      <c r="J17" s="47">
        <v>10.199999999999999</v>
      </c>
    </row>
    <row r="18" spans="1:10" x14ac:dyDescent="0.25">
      <c r="A18" s="43" t="s">
        <v>47</v>
      </c>
      <c r="B18" s="48">
        <v>46.288426292748127</v>
      </c>
      <c r="C18" s="48">
        <v>42.979423275468797</v>
      </c>
      <c r="D18" s="48">
        <v>7.1486617331765689</v>
      </c>
      <c r="E18" s="48">
        <v>45.5</v>
      </c>
      <c r="F18" s="48">
        <v>42.6</v>
      </c>
      <c r="G18" s="48">
        <v>6.4</v>
      </c>
      <c r="H18" s="48">
        <v>46.1</v>
      </c>
      <c r="I18" s="48">
        <v>42.1</v>
      </c>
      <c r="J18" s="48">
        <v>8.6999999999999993</v>
      </c>
    </row>
    <row r="19" spans="1:10" x14ac:dyDescent="0.25">
      <c r="A19" s="23" t="s">
        <v>48</v>
      </c>
      <c r="B19" s="47">
        <v>46.679389465044842</v>
      </c>
      <c r="C19" s="47">
        <v>43.834290199328265</v>
      </c>
      <c r="D19" s="47">
        <v>6.0949796008944883</v>
      </c>
      <c r="E19" s="47">
        <v>45.1</v>
      </c>
      <c r="F19" s="47">
        <v>42.4</v>
      </c>
      <c r="G19" s="47">
        <v>6.1</v>
      </c>
      <c r="H19" s="47">
        <v>46.3</v>
      </c>
      <c r="I19" s="47">
        <v>41.7</v>
      </c>
      <c r="J19" s="47">
        <v>9.8000000000000007</v>
      </c>
    </row>
    <row r="20" spans="1:10" x14ac:dyDescent="0.25">
      <c r="A20" s="43" t="s">
        <v>49</v>
      </c>
      <c r="B20" s="48">
        <v>45.378385925719073</v>
      </c>
      <c r="C20" s="48">
        <v>42.441456895520005</v>
      </c>
      <c r="D20" s="48">
        <v>6.472087912087912</v>
      </c>
      <c r="E20" s="48">
        <v>45</v>
      </c>
      <c r="F20" s="48">
        <v>42.2</v>
      </c>
      <c r="G20" s="48">
        <v>6.3</v>
      </c>
      <c r="H20" s="48">
        <v>46.3</v>
      </c>
      <c r="I20" s="48">
        <v>42.2</v>
      </c>
      <c r="J20" s="48">
        <v>8.5</v>
      </c>
    </row>
    <row r="21" spans="1:10" x14ac:dyDescent="0.25">
      <c r="A21" s="23" t="s">
        <v>50</v>
      </c>
      <c r="B21" s="47"/>
      <c r="C21" s="47"/>
      <c r="D21" s="47"/>
      <c r="E21" s="47">
        <v>45</v>
      </c>
      <c r="F21" s="47">
        <v>42.2</v>
      </c>
      <c r="G21" s="47">
        <v>6.3</v>
      </c>
      <c r="H21" s="47">
        <v>46.2</v>
      </c>
      <c r="I21" s="47">
        <v>42.4</v>
      </c>
      <c r="J21" s="47">
        <v>8.1</v>
      </c>
    </row>
    <row r="22" spans="1:10" x14ac:dyDescent="0.25">
      <c r="A22" s="43" t="s">
        <v>51</v>
      </c>
      <c r="B22" s="48">
        <v>45.243754624018138</v>
      </c>
      <c r="C22" s="48">
        <v>42.726714625277438</v>
      </c>
      <c r="D22" s="48">
        <v>5.5632871755618956</v>
      </c>
      <c r="E22" s="48">
        <v>45.7</v>
      </c>
      <c r="F22" s="48">
        <v>43.5</v>
      </c>
      <c r="G22" s="48">
        <v>4.8</v>
      </c>
      <c r="H22" s="48">
        <v>45.6</v>
      </c>
      <c r="I22" s="48">
        <v>42.1</v>
      </c>
      <c r="J22" s="48">
        <v>7.5</v>
      </c>
    </row>
    <row r="23" spans="1:10" x14ac:dyDescent="0.25">
      <c r="A23" s="23" t="s">
        <v>52</v>
      </c>
      <c r="B23" s="47">
        <v>44.941095348354317</v>
      </c>
      <c r="C23" s="47">
        <v>42.393327143153783</v>
      </c>
      <c r="D23" s="47">
        <v>5.6691279672911454</v>
      </c>
      <c r="E23" s="47">
        <v>44.9</v>
      </c>
      <c r="F23" s="47">
        <v>42.2</v>
      </c>
      <c r="G23" s="47">
        <v>6.1</v>
      </c>
      <c r="H23" s="47">
        <v>45.9</v>
      </c>
      <c r="I23" s="47">
        <v>42</v>
      </c>
      <c r="J23" s="47">
        <v>8.4</v>
      </c>
    </row>
    <row r="24" spans="1:10" x14ac:dyDescent="0.25">
      <c r="A24" s="43" t="s">
        <v>53</v>
      </c>
      <c r="B24" s="48">
        <v>43.273355157784529</v>
      </c>
      <c r="C24" s="48">
        <v>39.425428350430892</v>
      </c>
      <c r="D24" s="48">
        <v>8.8921388076409205</v>
      </c>
      <c r="E24" s="48">
        <v>44.6</v>
      </c>
      <c r="F24" s="48">
        <v>41.5</v>
      </c>
      <c r="G24" s="48">
        <v>6.9</v>
      </c>
      <c r="H24" s="48">
        <v>45.9</v>
      </c>
      <c r="I24" s="48">
        <v>42.2</v>
      </c>
      <c r="J24" s="48">
        <v>8</v>
      </c>
    </row>
    <row r="25" spans="1:10" x14ac:dyDescent="0.25">
      <c r="A25" s="23" t="s">
        <v>54</v>
      </c>
      <c r="B25" s="47">
        <v>42.626263411297941</v>
      </c>
      <c r="C25" s="47">
        <v>39.372967175593281</v>
      </c>
      <c r="D25" s="47">
        <v>7.6321403176108085</v>
      </c>
      <c r="E25" s="47">
        <v>45</v>
      </c>
      <c r="F25" s="47">
        <v>42.2</v>
      </c>
      <c r="G25" s="47">
        <v>6.2</v>
      </c>
      <c r="H25" s="47">
        <v>45.7</v>
      </c>
      <c r="I25" s="47">
        <v>42.1</v>
      </c>
      <c r="J25" s="47">
        <v>7.8</v>
      </c>
    </row>
    <row r="26" spans="1:10" x14ac:dyDescent="0.25">
      <c r="A26" s="43" t="s">
        <v>55</v>
      </c>
      <c r="B26" s="48">
        <v>46.847812625777891</v>
      </c>
      <c r="C26" s="48">
        <v>44.112433821480543</v>
      </c>
      <c r="D26" s="48">
        <v>5.8388613063915216</v>
      </c>
      <c r="E26" s="48">
        <v>46</v>
      </c>
      <c r="F26" s="48">
        <v>43.7</v>
      </c>
      <c r="G26" s="48">
        <v>5</v>
      </c>
      <c r="H26" s="48">
        <v>46</v>
      </c>
      <c r="I26" s="48">
        <v>42.6</v>
      </c>
      <c r="J26" s="48">
        <v>7.3</v>
      </c>
    </row>
    <row r="27" spans="1:10" x14ac:dyDescent="0.25">
      <c r="A27" s="23" t="s">
        <v>56</v>
      </c>
      <c r="B27" s="47">
        <v>47.718758930709285</v>
      </c>
      <c r="C27" s="47">
        <v>44.326441078559348</v>
      </c>
      <c r="D27" s="47">
        <v>7.1089817257732957</v>
      </c>
      <c r="E27" s="47">
        <v>45.9</v>
      </c>
      <c r="F27" s="47">
        <v>42.6</v>
      </c>
      <c r="G27" s="47">
        <v>7.2</v>
      </c>
      <c r="H27" s="47">
        <v>46.1</v>
      </c>
      <c r="I27" s="47">
        <v>42.3</v>
      </c>
      <c r="J27" s="47">
        <v>8.4</v>
      </c>
    </row>
    <row r="28" spans="1:10" x14ac:dyDescent="0.25">
      <c r="A28" s="43" t="s">
        <v>57</v>
      </c>
      <c r="B28" s="48">
        <v>45.95214054539661</v>
      </c>
      <c r="C28" s="48">
        <v>41.581212495824872</v>
      </c>
      <c r="D28" s="48">
        <v>9.5119139123750962</v>
      </c>
      <c r="E28" s="48">
        <v>44.9</v>
      </c>
      <c r="F28" s="48">
        <v>41.2</v>
      </c>
      <c r="G28" s="48">
        <v>8.1</v>
      </c>
      <c r="H28" s="48">
        <v>45.9</v>
      </c>
      <c r="I28" s="48">
        <v>41.8</v>
      </c>
      <c r="J28" s="48">
        <v>8.8000000000000007</v>
      </c>
    </row>
    <row r="29" spans="1:10" x14ac:dyDescent="0.25">
      <c r="A29" s="23" t="s">
        <v>58</v>
      </c>
      <c r="B29" s="47">
        <v>43.238728660312006</v>
      </c>
      <c r="C29" s="47">
        <v>40.345036319612589</v>
      </c>
      <c r="D29" s="47">
        <v>6.6923622186780083</v>
      </c>
      <c r="E29" s="47">
        <v>43.9</v>
      </c>
      <c r="F29" s="47">
        <v>41</v>
      </c>
      <c r="G29" s="47">
        <v>6.7</v>
      </c>
      <c r="H29" s="47">
        <v>46.1</v>
      </c>
      <c r="I29" s="47">
        <v>41.9</v>
      </c>
      <c r="J29" s="47">
        <v>9.1</v>
      </c>
    </row>
    <row r="30" spans="1:10" x14ac:dyDescent="0.25">
      <c r="A30" s="43" t="s">
        <v>59</v>
      </c>
      <c r="B30" s="48">
        <v>43.176469692238562</v>
      </c>
      <c r="C30" s="48">
        <v>40.269072298424256</v>
      </c>
      <c r="D30" s="48">
        <v>6.7337543215974032</v>
      </c>
      <c r="E30" s="48">
        <v>44.6</v>
      </c>
      <c r="F30" s="48">
        <v>41.9</v>
      </c>
      <c r="G30" s="48">
        <v>6.1</v>
      </c>
      <c r="H30" s="48">
        <v>46.3</v>
      </c>
      <c r="I30" s="48">
        <v>42.4</v>
      </c>
      <c r="J30" s="48">
        <v>8.4</v>
      </c>
    </row>
    <row r="31" spans="1:10" x14ac:dyDescent="0.25">
      <c r="A31" s="23" t="s">
        <v>60</v>
      </c>
      <c r="B31" s="47">
        <v>42.401246928187859</v>
      </c>
      <c r="C31" s="47">
        <v>38.582718970905013</v>
      </c>
      <c r="D31" s="47">
        <v>9.0056973176992496</v>
      </c>
      <c r="E31" s="47">
        <v>44</v>
      </c>
      <c r="F31" s="47">
        <v>40.799999999999997</v>
      </c>
      <c r="G31" s="47">
        <v>7.1</v>
      </c>
      <c r="H31" s="47">
        <v>46</v>
      </c>
      <c r="I31" s="47">
        <v>42.2</v>
      </c>
      <c r="J31" s="47">
        <v>8.3000000000000007</v>
      </c>
    </row>
    <row r="32" spans="1:10" x14ac:dyDescent="0.25">
      <c r="A32" s="43" t="s">
        <v>61</v>
      </c>
      <c r="B32" s="48">
        <v>42.521348144789542</v>
      </c>
      <c r="C32" s="48">
        <v>40.255044207662664</v>
      </c>
      <c r="D32" s="48">
        <v>5.3298026426864054</v>
      </c>
      <c r="E32" s="48">
        <v>44.1</v>
      </c>
      <c r="F32" s="48">
        <v>41.544989906382618</v>
      </c>
      <c r="G32" s="48">
        <v>5.8485602403352299</v>
      </c>
      <c r="H32" s="48">
        <v>46.1</v>
      </c>
      <c r="I32" s="48">
        <v>42.451856997582034</v>
      </c>
      <c r="J32" s="48">
        <v>7.8506244373945586</v>
      </c>
    </row>
    <row r="33" spans="1:10" x14ac:dyDescent="0.25">
      <c r="A33" s="23" t="s">
        <v>62</v>
      </c>
      <c r="B33" s="47">
        <v>42.232249712096461</v>
      </c>
      <c r="C33" s="47">
        <v>40.569936096705476</v>
      </c>
      <c r="D33" s="47">
        <v>3.936123760214584</v>
      </c>
      <c r="E33" s="47">
        <v>43.5</v>
      </c>
      <c r="F33" s="47">
        <v>41.4</v>
      </c>
      <c r="G33" s="47">
        <v>4.9000000000000004</v>
      </c>
      <c r="H33" s="47">
        <v>45.9</v>
      </c>
      <c r="I33" s="47">
        <v>42.5</v>
      </c>
      <c r="J33" s="47">
        <v>7.5</v>
      </c>
    </row>
    <row r="34" spans="1:10" x14ac:dyDescent="0.25">
      <c r="A34" s="43" t="s">
        <v>63</v>
      </c>
      <c r="B34" s="48">
        <v>43.019798825042272</v>
      </c>
      <c r="C34" s="48">
        <v>40.605024500155587</v>
      </c>
      <c r="D34" s="48">
        <v>5.6131697284484261</v>
      </c>
      <c r="E34" s="48">
        <v>44.331461106779557</v>
      </c>
      <c r="F34" s="48">
        <v>41.96133779972444</v>
      </c>
      <c r="G34" s="48">
        <v>5.3463685786172288</v>
      </c>
      <c r="H34" s="48">
        <v>45.778455576337507</v>
      </c>
      <c r="I34" s="48">
        <v>42.441166221842757</v>
      </c>
      <c r="J34" s="48">
        <v>7.2900872527887488</v>
      </c>
    </row>
    <row r="35" spans="1:10" x14ac:dyDescent="0.25">
      <c r="A35" s="23" t="s">
        <v>64</v>
      </c>
      <c r="B35" s="47">
        <v>43.902029234416709</v>
      </c>
      <c r="C35" s="47">
        <v>40.304665185655345</v>
      </c>
      <c r="D35" s="47">
        <v>8.1940723731768514</v>
      </c>
      <c r="E35" s="47">
        <v>44.910678736070558</v>
      </c>
      <c r="F35" s="47">
        <v>42.165201164726042</v>
      </c>
      <c r="G35" s="47">
        <v>6.1131954550916516</v>
      </c>
      <c r="H35" s="47">
        <v>45.786595127781695</v>
      </c>
      <c r="I35" s="47">
        <v>42.40289132550776</v>
      </c>
      <c r="J35" s="47">
        <v>7.3901625417453696</v>
      </c>
    </row>
    <row r="36" spans="1:10" x14ac:dyDescent="0.25">
      <c r="A36" s="43" t="s">
        <v>65</v>
      </c>
      <c r="B36" s="48">
        <v>45.151175895171818</v>
      </c>
      <c r="C36" s="48">
        <v>41.659754741332819</v>
      </c>
      <c r="D36" s="48">
        <v>7.7327358249651947</v>
      </c>
      <c r="E36" s="48">
        <v>46.134394358188963</v>
      </c>
      <c r="F36" s="48">
        <v>43.457663722649059</v>
      </c>
      <c r="G36" s="48">
        <v>5.802028340846177</v>
      </c>
      <c r="H36" s="48">
        <v>46.62828447447086</v>
      </c>
      <c r="I36" s="48">
        <v>43.201739811765293</v>
      </c>
      <c r="J36" s="48">
        <v>7.3486397823233496</v>
      </c>
    </row>
    <row r="37" spans="1:10" x14ac:dyDescent="0.25">
      <c r="A37" s="23" t="s">
        <v>81</v>
      </c>
      <c r="B37" s="47">
        <v>42.199999999999996</v>
      </c>
      <c r="C37" s="47">
        <v>40.1</v>
      </c>
      <c r="D37" s="47">
        <v>5</v>
      </c>
      <c r="E37" s="47">
        <v>45.212860371172845</v>
      </c>
      <c r="F37" s="47">
        <v>43.193793056619512</v>
      </c>
      <c r="G37" s="47">
        <v>4.4656924998287408</v>
      </c>
      <c r="H37" s="47">
        <v>46.736226349992712</v>
      </c>
      <c r="I37" s="47">
        <v>43.358335826809501</v>
      </c>
      <c r="J37" s="47">
        <v>7.2275636845127087</v>
      </c>
    </row>
    <row r="38" spans="1:10" x14ac:dyDescent="0.25">
      <c r="A38" s="43" t="s">
        <v>84</v>
      </c>
      <c r="B38" s="48">
        <v>41.970975337895183</v>
      </c>
      <c r="C38" s="48">
        <v>38.986203689350482</v>
      </c>
      <c r="D38" s="48">
        <v>7.11151366989984</v>
      </c>
      <c r="E38" s="48">
        <v>44.823912414162912</v>
      </c>
      <c r="F38" s="48">
        <v>42.638063012827509</v>
      </c>
      <c r="G38" s="48">
        <v>4.8765252375532704</v>
      </c>
      <c r="H38" s="48">
        <v>46.080732073850392</v>
      </c>
      <c r="I38" s="48">
        <v>42.972641613833481</v>
      </c>
      <c r="J38" s="48">
        <v>6.7448808214158218</v>
      </c>
    </row>
    <row r="39" spans="1:10" x14ac:dyDescent="0.25">
      <c r="A39" s="23" t="s">
        <v>85</v>
      </c>
      <c r="B39" s="47">
        <v>44.734887483453413</v>
      </c>
      <c r="C39" s="47">
        <v>41.578908663038661</v>
      </c>
      <c r="D39" s="47">
        <v>7.0548491299594724</v>
      </c>
      <c r="E39" s="47">
        <v>44.94850071439653</v>
      </c>
      <c r="F39" s="47">
        <v>42.235214597126628</v>
      </c>
      <c r="G39" s="47">
        <v>6.0364329713914078</v>
      </c>
      <c r="H39" s="47">
        <v>45.533738813606476</v>
      </c>
      <c r="I39" s="47">
        <v>42.280780346860894</v>
      </c>
      <c r="J39" s="47">
        <v>7.1440618572122734</v>
      </c>
    </row>
    <row r="40" spans="1:10" x14ac:dyDescent="0.25">
      <c r="A40" s="43" t="s">
        <v>88</v>
      </c>
      <c r="B40" s="48">
        <v>43.624013541140059</v>
      </c>
      <c r="C40" s="48">
        <v>41.418082697676496</v>
      </c>
      <c r="D40" s="48">
        <v>5.0566893424036383</v>
      </c>
      <c r="E40" s="48">
        <v>44.978569973949703</v>
      </c>
      <c r="F40" s="48">
        <v>42.536688840259316</v>
      </c>
      <c r="G40" s="48">
        <v>5.4289879271493691</v>
      </c>
      <c r="H40" s="48">
        <v>46.170327676372985</v>
      </c>
      <c r="I40" s="48">
        <v>42.839639105766011</v>
      </c>
      <c r="J40" s="48">
        <v>7.2139158161342589</v>
      </c>
    </row>
    <row r="41" spans="1:10" x14ac:dyDescent="0.25">
      <c r="A41" s="23" t="s">
        <v>90</v>
      </c>
      <c r="B41" s="47">
        <v>43.6</v>
      </c>
      <c r="C41" s="47">
        <v>41.3</v>
      </c>
      <c r="D41" s="47">
        <v>5.3</v>
      </c>
      <c r="E41" s="47">
        <v>45.2</v>
      </c>
      <c r="F41" s="47">
        <v>42.7</v>
      </c>
      <c r="G41" s="47">
        <v>5.3</v>
      </c>
      <c r="H41" s="47">
        <v>46.9</v>
      </c>
      <c r="I41" s="47">
        <v>43.3</v>
      </c>
      <c r="J41" s="47">
        <v>7.6</v>
      </c>
    </row>
    <row r="42" spans="1:10" x14ac:dyDescent="0.25">
      <c r="A42" s="43" t="s">
        <v>91</v>
      </c>
      <c r="B42" s="48">
        <v>44.2</v>
      </c>
      <c r="C42" s="48">
        <v>42.8</v>
      </c>
      <c r="D42" s="48">
        <v>3.2</v>
      </c>
      <c r="E42" s="48">
        <v>45.2</v>
      </c>
      <c r="F42" s="48">
        <v>43.3</v>
      </c>
      <c r="G42" s="48">
        <v>4.0999999999999996</v>
      </c>
      <c r="H42" s="48">
        <v>46.3</v>
      </c>
      <c r="I42" s="48">
        <v>43.1</v>
      </c>
      <c r="J42" s="48">
        <v>6.9</v>
      </c>
    </row>
    <row r="43" spans="1:10" x14ac:dyDescent="0.25">
      <c r="A43" s="24" t="s">
        <v>92</v>
      </c>
      <c r="B43" s="47">
        <v>46.1</v>
      </c>
      <c r="C43" s="47">
        <v>43.2</v>
      </c>
      <c r="D43" s="47">
        <v>6.3</v>
      </c>
      <c r="E43" s="47">
        <v>45.7</v>
      </c>
      <c r="F43" s="47">
        <v>42.8</v>
      </c>
      <c r="G43" s="47">
        <v>6.4</v>
      </c>
      <c r="H43" s="47">
        <v>45.8</v>
      </c>
      <c r="I43" s="47">
        <v>42.2</v>
      </c>
      <c r="J43" s="47">
        <v>7.9</v>
      </c>
    </row>
    <row r="44" spans="1:10" x14ac:dyDescent="0.25">
      <c r="A44" s="44" t="s">
        <v>93</v>
      </c>
      <c r="B44" s="48">
        <v>43.5</v>
      </c>
      <c r="C44" s="48">
        <v>40.1</v>
      </c>
      <c r="D44" s="48">
        <v>7.8</v>
      </c>
      <c r="E44" s="49">
        <v>44.6</v>
      </c>
      <c r="F44" s="49">
        <v>41.6</v>
      </c>
      <c r="G44" s="49">
        <v>6.6</v>
      </c>
      <c r="H44" s="48">
        <v>46.4</v>
      </c>
      <c r="I44" s="48">
        <v>43.3</v>
      </c>
      <c r="J44" s="48">
        <v>7.2</v>
      </c>
    </row>
    <row r="45" spans="1:10" s="106" customFormat="1" x14ac:dyDescent="0.25">
      <c r="A45" s="23" t="s">
        <v>100</v>
      </c>
      <c r="B45" s="50">
        <v>42.6</v>
      </c>
      <c r="C45" s="50">
        <v>39.6</v>
      </c>
      <c r="D45" s="50">
        <v>7.2</v>
      </c>
      <c r="E45" s="51">
        <v>44.4</v>
      </c>
      <c r="F45" s="51">
        <v>41.8</v>
      </c>
      <c r="G45" s="51">
        <v>5.9</v>
      </c>
      <c r="H45" s="50">
        <v>46.1</v>
      </c>
      <c r="I45" s="50">
        <v>42.9</v>
      </c>
      <c r="J45" s="50">
        <v>6.8</v>
      </c>
    </row>
    <row r="46" spans="1:10" x14ac:dyDescent="0.25">
      <c r="A46" s="43" t="s">
        <v>102</v>
      </c>
      <c r="B46" s="48">
        <v>43</v>
      </c>
      <c r="C46" s="48">
        <v>39.6</v>
      </c>
      <c r="D46" s="48">
        <v>8.5</v>
      </c>
      <c r="E46" s="48">
        <v>44.5</v>
      </c>
      <c r="F46" s="48">
        <v>41.6</v>
      </c>
      <c r="G46" s="48">
        <v>6.6</v>
      </c>
      <c r="H46" s="48">
        <v>45</v>
      </c>
      <c r="I46" s="48">
        <v>41.8</v>
      </c>
      <c r="J46" s="48">
        <v>7.1</v>
      </c>
    </row>
    <row r="47" spans="1:10" x14ac:dyDescent="0.25">
      <c r="A47" s="36" t="s">
        <v>112</v>
      </c>
      <c r="B47" s="52">
        <v>43.6</v>
      </c>
      <c r="C47" s="52">
        <v>40.020000000000003</v>
      </c>
      <c r="D47" s="52">
        <v>7.7</v>
      </c>
      <c r="E47" s="47">
        <v>44.9</v>
      </c>
      <c r="F47" s="47">
        <v>41.9</v>
      </c>
      <c r="G47" s="47">
        <v>6.7</v>
      </c>
      <c r="H47" s="47">
        <v>44.8</v>
      </c>
      <c r="I47" s="47">
        <v>41.4</v>
      </c>
      <c r="J47" s="47">
        <v>7.5</v>
      </c>
    </row>
    <row r="48" spans="1:10" x14ac:dyDescent="0.25">
      <c r="A48" s="43" t="s">
        <v>129</v>
      </c>
      <c r="B48" s="48">
        <v>43.2</v>
      </c>
      <c r="C48" s="48">
        <v>40.299999999999997</v>
      </c>
      <c r="D48" s="48">
        <v>6.7</v>
      </c>
      <c r="E48" s="49">
        <v>44.4</v>
      </c>
      <c r="F48" s="49">
        <v>41.9</v>
      </c>
      <c r="G48" s="49">
        <v>5.6</v>
      </c>
      <c r="H48" s="48">
        <v>44.7</v>
      </c>
      <c r="I48" s="48">
        <v>41.3</v>
      </c>
      <c r="J48" s="48">
        <v>7.5</v>
      </c>
    </row>
    <row r="49" spans="1:10" s="106" customFormat="1" x14ac:dyDescent="0.25">
      <c r="A49" s="24" t="s">
        <v>130</v>
      </c>
      <c r="B49" s="47">
        <v>46.8</v>
      </c>
      <c r="C49" s="47">
        <v>43.1</v>
      </c>
      <c r="D49" s="47">
        <v>7.8</v>
      </c>
      <c r="E49" s="51">
        <v>45.3</v>
      </c>
      <c r="F49" s="51">
        <v>42.5</v>
      </c>
      <c r="G49" s="51">
        <v>6</v>
      </c>
      <c r="H49" s="50">
        <v>45.2</v>
      </c>
      <c r="I49" s="50">
        <v>42.1</v>
      </c>
      <c r="J49" s="50">
        <v>6.9</v>
      </c>
    </row>
    <row r="50" spans="1:10" x14ac:dyDescent="0.25">
      <c r="A50" s="44" t="s">
        <v>131</v>
      </c>
      <c r="B50" s="48">
        <v>45.8</v>
      </c>
      <c r="C50" s="48">
        <v>43.2</v>
      </c>
      <c r="D50" s="48">
        <v>5.5</v>
      </c>
      <c r="E50" s="49">
        <v>45</v>
      </c>
      <c r="F50" s="49">
        <v>42.7</v>
      </c>
      <c r="G50" s="49">
        <v>5</v>
      </c>
      <c r="H50" s="48">
        <v>44.6</v>
      </c>
      <c r="I50" s="48">
        <v>41.4</v>
      </c>
      <c r="J50" s="48">
        <v>7.1</v>
      </c>
    </row>
    <row r="51" spans="1:10" s="106" customFormat="1" x14ac:dyDescent="0.25">
      <c r="A51" s="23" t="s">
        <v>132</v>
      </c>
      <c r="B51" s="50">
        <v>44.3</v>
      </c>
      <c r="C51" s="50">
        <v>42.2</v>
      </c>
      <c r="D51" s="50">
        <v>4.7</v>
      </c>
      <c r="E51" s="51">
        <v>44.1</v>
      </c>
      <c r="F51" s="51">
        <v>42</v>
      </c>
      <c r="G51" s="51">
        <v>4.7</v>
      </c>
      <c r="H51" s="50">
        <v>44.5</v>
      </c>
      <c r="I51" s="50">
        <v>41.5</v>
      </c>
      <c r="J51" s="50">
        <v>6.6</v>
      </c>
    </row>
    <row r="52" spans="1:10" s="106" customFormat="1" x14ac:dyDescent="0.25">
      <c r="A52" s="43" t="s">
        <v>133</v>
      </c>
      <c r="B52" s="48">
        <v>42.4</v>
      </c>
      <c r="C52" s="48">
        <v>41.2</v>
      </c>
      <c r="D52" s="48">
        <v>2.9</v>
      </c>
      <c r="E52" s="49">
        <v>43.2</v>
      </c>
      <c r="F52" s="49">
        <v>41.5</v>
      </c>
      <c r="G52" s="49">
        <v>3.8</v>
      </c>
      <c r="H52" s="48">
        <v>44.8</v>
      </c>
      <c r="I52" s="48">
        <v>42.2</v>
      </c>
      <c r="J52" s="48">
        <v>5.9</v>
      </c>
    </row>
    <row r="53" spans="1:10" s="110" customFormat="1" x14ac:dyDescent="0.25">
      <c r="A53" s="107"/>
      <c r="B53" s="108"/>
      <c r="C53" s="108"/>
      <c r="D53" s="108"/>
      <c r="E53" s="109"/>
      <c r="F53" s="109"/>
      <c r="G53" s="109"/>
      <c r="H53" s="108"/>
      <c r="I53" s="108"/>
      <c r="J53" s="108"/>
    </row>
    <row r="54" spans="1:10" x14ac:dyDescent="0.25">
      <c r="A54" s="46" t="s">
        <v>80</v>
      </c>
      <c r="B54" s="18"/>
      <c r="C54" s="18"/>
      <c r="D54" s="18"/>
    </row>
    <row r="55" spans="1:10" x14ac:dyDescent="0.25">
      <c r="A55" s="93" t="s">
        <v>82</v>
      </c>
      <c r="B55" s="93"/>
      <c r="C55" s="93"/>
      <c r="D55" s="93"/>
      <c r="E55" s="94"/>
      <c r="F55" s="94"/>
      <c r="G55" s="94"/>
      <c r="H55" s="94"/>
    </row>
    <row r="56" spans="1:10" x14ac:dyDescent="0.25">
      <c r="A56" s="53" t="s">
        <v>101</v>
      </c>
      <c r="B56" s="53"/>
      <c r="C56" s="53"/>
      <c r="D56" s="53"/>
      <c r="E56" s="54"/>
      <c r="F56" s="54"/>
      <c r="G56" s="54"/>
      <c r="H56" s="54"/>
    </row>
    <row r="68" ht="15" customHeight="1" x14ac:dyDescent="0.25"/>
  </sheetData>
  <mergeCells count="5">
    <mergeCell ref="E3:G3"/>
    <mergeCell ref="H3:J3"/>
    <mergeCell ref="A55:H55"/>
    <mergeCell ref="B3:D3"/>
    <mergeCell ref="A1:J1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topLeftCell="A37" zoomScaleNormal="100" workbookViewId="0">
      <selection activeCell="B60" sqref="B60"/>
    </sheetView>
  </sheetViews>
  <sheetFormatPr baseColWidth="10" defaultRowHeight="15" x14ac:dyDescent="0.25"/>
  <cols>
    <col min="1" max="1" width="9" customWidth="1"/>
    <col min="2" max="2" width="16.140625" customWidth="1"/>
    <col min="3" max="4" width="12.7109375" customWidth="1"/>
    <col min="5" max="5" width="16.5703125" customWidth="1"/>
    <col min="6" max="6" width="12" customWidth="1"/>
  </cols>
  <sheetData>
    <row r="1" spans="1:15" ht="18.75" x14ac:dyDescent="0.3">
      <c r="A1" s="26" t="s">
        <v>138</v>
      </c>
    </row>
    <row r="3" spans="1:15" ht="45" x14ac:dyDescent="0.25">
      <c r="A3" s="31" t="s">
        <v>67</v>
      </c>
      <c r="B3" s="32" t="s">
        <v>71</v>
      </c>
      <c r="C3" s="32" t="s">
        <v>0</v>
      </c>
      <c r="D3" s="32" t="s">
        <v>105</v>
      </c>
      <c r="E3" s="32" t="s">
        <v>5</v>
      </c>
      <c r="F3" s="33" t="s">
        <v>66</v>
      </c>
      <c r="H3" s="5"/>
      <c r="I3" s="5"/>
      <c r="J3" s="5"/>
      <c r="K3" s="5"/>
      <c r="L3" s="5"/>
      <c r="M3" s="5"/>
      <c r="N3" s="5"/>
      <c r="O3" s="5"/>
    </row>
    <row r="4" spans="1:15" x14ac:dyDescent="0.25">
      <c r="A4" s="25" t="s">
        <v>34</v>
      </c>
      <c r="B4" s="55">
        <v>99849</v>
      </c>
      <c r="C4" s="55">
        <v>92364</v>
      </c>
      <c r="D4" s="55">
        <v>7485</v>
      </c>
      <c r="E4" s="55">
        <v>136762</v>
      </c>
      <c r="F4" s="56"/>
      <c r="H4" s="5"/>
      <c r="I4" s="5"/>
      <c r="J4" s="5"/>
      <c r="K4" s="5"/>
      <c r="L4" s="5"/>
      <c r="M4" s="5"/>
      <c r="N4" s="5"/>
      <c r="O4" s="5"/>
    </row>
    <row r="5" spans="1:15" x14ac:dyDescent="0.25">
      <c r="A5" s="41" t="s">
        <v>35</v>
      </c>
      <c r="B5" s="57">
        <v>101252</v>
      </c>
      <c r="C5" s="57">
        <v>92834</v>
      </c>
      <c r="D5" s="57">
        <v>8418</v>
      </c>
      <c r="E5" s="57">
        <v>136348</v>
      </c>
      <c r="F5" s="58"/>
      <c r="H5" s="5"/>
      <c r="I5" s="5"/>
      <c r="J5" s="5"/>
      <c r="K5" s="5"/>
      <c r="L5" s="5"/>
      <c r="M5" s="5"/>
      <c r="N5" s="5"/>
      <c r="O5" s="5"/>
    </row>
    <row r="6" spans="1:15" x14ac:dyDescent="0.25">
      <c r="A6" s="25" t="s">
        <v>36</v>
      </c>
      <c r="B6" s="55">
        <v>99060</v>
      </c>
      <c r="C6" s="55">
        <v>89263</v>
      </c>
      <c r="D6" s="55">
        <v>9797</v>
      </c>
      <c r="E6" s="55">
        <v>139528</v>
      </c>
      <c r="F6" s="56"/>
      <c r="H6" s="5"/>
      <c r="I6" s="5"/>
      <c r="J6" s="5"/>
      <c r="K6" s="5"/>
      <c r="L6" s="5"/>
      <c r="M6" s="5"/>
      <c r="N6" s="5"/>
      <c r="O6" s="5"/>
    </row>
    <row r="7" spans="1:15" x14ac:dyDescent="0.25">
      <c r="A7" s="41" t="s">
        <v>37</v>
      </c>
      <c r="B7" s="57">
        <v>106200</v>
      </c>
      <c r="C7" s="57">
        <v>96666</v>
      </c>
      <c r="D7" s="57">
        <v>9534</v>
      </c>
      <c r="E7" s="57">
        <v>133143</v>
      </c>
      <c r="F7" s="58">
        <v>261</v>
      </c>
      <c r="H7" s="5"/>
      <c r="I7" s="5"/>
      <c r="J7" s="5"/>
      <c r="K7" s="5"/>
      <c r="L7" s="5"/>
      <c r="M7" s="5"/>
      <c r="N7" s="5"/>
      <c r="O7" s="5"/>
    </row>
    <row r="8" spans="1:15" x14ac:dyDescent="0.25">
      <c r="A8" s="25" t="s">
        <v>38</v>
      </c>
      <c r="B8" s="55">
        <v>105248</v>
      </c>
      <c r="C8" s="55">
        <v>97691</v>
      </c>
      <c r="D8" s="55">
        <v>7557</v>
      </c>
      <c r="E8" s="55">
        <v>135248</v>
      </c>
      <c r="F8" s="56"/>
      <c r="H8" s="5"/>
      <c r="I8" s="5"/>
      <c r="J8" s="5"/>
      <c r="K8" s="5"/>
      <c r="L8" s="5"/>
      <c r="M8" s="5"/>
      <c r="N8" s="5"/>
      <c r="O8" s="5"/>
    </row>
    <row r="9" spans="1:15" x14ac:dyDescent="0.25">
      <c r="A9" s="41" t="s">
        <v>39</v>
      </c>
      <c r="B9" s="57">
        <v>104663</v>
      </c>
      <c r="C9" s="57">
        <v>99120</v>
      </c>
      <c r="D9" s="57">
        <v>5543</v>
      </c>
      <c r="E9" s="57">
        <v>136395</v>
      </c>
      <c r="F9" s="58">
        <v>275</v>
      </c>
      <c r="H9" s="5"/>
      <c r="I9" s="5"/>
      <c r="J9" s="5"/>
      <c r="K9" s="5"/>
      <c r="L9" s="5"/>
      <c r="M9" s="5"/>
      <c r="N9" s="5"/>
      <c r="O9" s="5"/>
    </row>
    <row r="10" spans="1:15" x14ac:dyDescent="0.25">
      <c r="A10" s="25" t="s">
        <v>40</v>
      </c>
      <c r="B10" s="55">
        <v>105266</v>
      </c>
      <c r="C10" s="55">
        <v>96164</v>
      </c>
      <c r="D10" s="55">
        <v>9102</v>
      </c>
      <c r="E10" s="55">
        <v>136545</v>
      </c>
      <c r="F10" s="56">
        <v>348</v>
      </c>
      <c r="H10" s="5"/>
      <c r="I10" s="5"/>
      <c r="J10" s="5"/>
      <c r="K10" s="5"/>
      <c r="L10" s="5"/>
      <c r="M10" s="5"/>
      <c r="N10" s="5"/>
      <c r="O10" s="5"/>
    </row>
    <row r="11" spans="1:15" x14ac:dyDescent="0.25">
      <c r="A11" s="41" t="s">
        <v>41</v>
      </c>
      <c r="B11" s="57">
        <v>104350</v>
      </c>
      <c r="C11" s="57">
        <v>94928</v>
      </c>
      <c r="D11" s="57">
        <v>9422</v>
      </c>
      <c r="E11" s="57">
        <v>139129</v>
      </c>
      <c r="F11" s="58"/>
      <c r="H11" s="5"/>
      <c r="I11" s="5"/>
      <c r="J11" s="5"/>
      <c r="K11" s="5"/>
      <c r="L11" s="5"/>
      <c r="M11" s="5"/>
      <c r="N11" s="5"/>
      <c r="O11" s="5"/>
    </row>
    <row r="12" spans="1:15" x14ac:dyDescent="0.25">
      <c r="A12" s="25" t="s">
        <v>42</v>
      </c>
      <c r="B12" s="55">
        <v>105385</v>
      </c>
      <c r="C12" s="55">
        <v>96764</v>
      </c>
      <c r="D12" s="55">
        <v>8621</v>
      </c>
      <c r="E12" s="55">
        <v>139282</v>
      </c>
      <c r="F12" s="56"/>
    </row>
    <row r="13" spans="1:15" x14ac:dyDescent="0.25">
      <c r="A13" s="41" t="s">
        <v>43</v>
      </c>
      <c r="B13" s="57">
        <v>102623</v>
      </c>
      <c r="C13" s="57">
        <v>96426</v>
      </c>
      <c r="D13" s="57">
        <v>6197</v>
      </c>
      <c r="E13" s="57">
        <v>142818</v>
      </c>
      <c r="F13" s="58">
        <v>282</v>
      </c>
    </row>
    <row r="14" spans="1:15" x14ac:dyDescent="0.25">
      <c r="A14" s="25" t="s">
        <v>44</v>
      </c>
      <c r="B14" s="55">
        <v>104783</v>
      </c>
      <c r="C14" s="55">
        <v>93954</v>
      </c>
      <c r="D14" s="55">
        <v>10829</v>
      </c>
      <c r="E14" s="55">
        <v>141999</v>
      </c>
      <c r="F14" s="56"/>
    </row>
    <row r="15" spans="1:15" x14ac:dyDescent="0.25">
      <c r="A15" s="41" t="s">
        <v>45</v>
      </c>
      <c r="B15" s="57">
        <v>115873</v>
      </c>
      <c r="C15" s="57">
        <v>103291</v>
      </c>
      <c r="D15" s="57">
        <v>12582</v>
      </c>
      <c r="E15" s="57">
        <v>131927</v>
      </c>
      <c r="F15" s="58"/>
    </row>
    <row r="16" spans="1:15" x14ac:dyDescent="0.25">
      <c r="A16" s="25" t="s">
        <v>46</v>
      </c>
      <c r="B16" s="55">
        <v>109540</v>
      </c>
      <c r="C16" s="55">
        <v>99654</v>
      </c>
      <c r="D16" s="55">
        <v>9886</v>
      </c>
      <c r="E16" s="55">
        <v>139323</v>
      </c>
      <c r="F16" s="56"/>
    </row>
    <row r="17" spans="1:6" x14ac:dyDescent="0.25">
      <c r="A17" s="41" t="s">
        <v>47</v>
      </c>
      <c r="B17" s="57">
        <v>115672</v>
      </c>
      <c r="C17" s="57">
        <v>107403</v>
      </c>
      <c r="D17" s="57">
        <v>8269</v>
      </c>
      <c r="E17" s="57">
        <v>134222</v>
      </c>
      <c r="F17" s="58"/>
    </row>
    <row r="18" spans="1:6" x14ac:dyDescent="0.25">
      <c r="A18" s="25" t="s">
        <v>48</v>
      </c>
      <c r="B18" s="55">
        <v>117162</v>
      </c>
      <c r="C18" s="55">
        <v>110021</v>
      </c>
      <c r="D18" s="55">
        <v>7141</v>
      </c>
      <c r="E18" s="55">
        <v>133831</v>
      </c>
      <c r="F18" s="56"/>
    </row>
    <row r="19" spans="1:6" x14ac:dyDescent="0.25">
      <c r="A19" s="41" t="s">
        <v>49</v>
      </c>
      <c r="B19" s="57">
        <v>113750</v>
      </c>
      <c r="C19" s="57">
        <v>106388</v>
      </c>
      <c r="D19" s="57">
        <v>7362</v>
      </c>
      <c r="E19" s="57">
        <v>136920</v>
      </c>
      <c r="F19" s="58">
        <v>1368</v>
      </c>
    </row>
    <row r="20" spans="1:6" x14ac:dyDescent="0.25">
      <c r="A20" s="25" t="s">
        <v>50</v>
      </c>
      <c r="B20" s="55"/>
      <c r="C20" s="55"/>
      <c r="D20" s="55"/>
      <c r="E20" s="55"/>
      <c r="F20" s="56"/>
    </row>
    <row r="21" spans="1:6" x14ac:dyDescent="0.25">
      <c r="A21" s="41" t="s">
        <v>51</v>
      </c>
      <c r="B21" s="57">
        <v>114968</v>
      </c>
      <c r="C21" s="57">
        <v>108572</v>
      </c>
      <c r="D21" s="57">
        <v>6396</v>
      </c>
      <c r="E21" s="57">
        <v>139140</v>
      </c>
      <c r="F21" s="58"/>
    </row>
    <row r="22" spans="1:6" x14ac:dyDescent="0.25">
      <c r="A22" s="25" t="s">
        <v>52</v>
      </c>
      <c r="B22" s="55">
        <v>114709</v>
      </c>
      <c r="C22" s="55">
        <v>108206</v>
      </c>
      <c r="D22" s="55">
        <v>6503</v>
      </c>
      <c r="E22" s="55">
        <v>140534</v>
      </c>
      <c r="F22" s="56"/>
    </row>
    <row r="23" spans="1:6" x14ac:dyDescent="0.25">
      <c r="A23" s="41" t="s">
        <v>53</v>
      </c>
      <c r="B23" s="57">
        <v>110772</v>
      </c>
      <c r="C23" s="57">
        <v>100922</v>
      </c>
      <c r="D23" s="57">
        <v>9850</v>
      </c>
      <c r="E23" s="57">
        <v>145210</v>
      </c>
      <c r="F23" s="58">
        <v>255</v>
      </c>
    </row>
    <row r="24" spans="1:6" x14ac:dyDescent="0.25">
      <c r="A24" s="25" t="s">
        <v>54</v>
      </c>
      <c r="B24" s="55">
        <v>109694</v>
      </c>
      <c r="C24" s="55">
        <v>101322</v>
      </c>
      <c r="D24" s="55">
        <v>8372</v>
      </c>
      <c r="E24" s="55">
        <v>147645</v>
      </c>
      <c r="F24" s="56"/>
    </row>
    <row r="25" spans="1:6" x14ac:dyDescent="0.25">
      <c r="A25" s="41" t="s">
        <v>55</v>
      </c>
      <c r="B25" s="57">
        <v>121051</v>
      </c>
      <c r="C25" s="57">
        <v>113983</v>
      </c>
      <c r="D25" s="57">
        <v>7068</v>
      </c>
      <c r="E25" s="57">
        <v>137341</v>
      </c>
      <c r="F25" s="58"/>
    </row>
    <row r="26" spans="1:6" x14ac:dyDescent="0.25">
      <c r="A26" s="25" t="s">
        <v>56</v>
      </c>
      <c r="B26" s="55">
        <v>123562</v>
      </c>
      <c r="C26" s="55">
        <v>114778</v>
      </c>
      <c r="D26" s="55">
        <v>8784</v>
      </c>
      <c r="E26" s="55">
        <v>135376</v>
      </c>
      <c r="F26" s="56">
        <v>508</v>
      </c>
    </row>
    <row r="27" spans="1:6" x14ac:dyDescent="0.25">
      <c r="A27" s="41" t="s">
        <v>57</v>
      </c>
      <c r="B27" s="57">
        <v>119692</v>
      </c>
      <c r="C27" s="57">
        <v>108307</v>
      </c>
      <c r="D27" s="57">
        <v>11385</v>
      </c>
      <c r="E27" s="57">
        <v>140779</v>
      </c>
      <c r="F27" s="58"/>
    </row>
    <row r="28" spans="1:6" x14ac:dyDescent="0.25">
      <c r="A28" s="25" t="s">
        <v>58</v>
      </c>
      <c r="B28" s="55">
        <v>112860</v>
      </c>
      <c r="C28" s="55">
        <v>105307</v>
      </c>
      <c r="D28" s="55">
        <v>7553</v>
      </c>
      <c r="E28" s="55">
        <v>148156</v>
      </c>
      <c r="F28" s="56">
        <v>524</v>
      </c>
    </row>
    <row r="29" spans="1:6" x14ac:dyDescent="0.25">
      <c r="A29" s="41" t="s">
        <v>59</v>
      </c>
      <c r="B29" s="57">
        <v>113384</v>
      </c>
      <c r="C29" s="57">
        <v>105749</v>
      </c>
      <c r="D29" s="57">
        <v>7635</v>
      </c>
      <c r="E29" s="57">
        <v>149222</v>
      </c>
      <c r="F29" s="58"/>
    </row>
    <row r="30" spans="1:6" x14ac:dyDescent="0.25">
      <c r="A30" s="25" t="s">
        <v>60</v>
      </c>
      <c r="B30" s="55">
        <v>111807</v>
      </c>
      <c r="C30" s="55">
        <v>101738</v>
      </c>
      <c r="D30" s="55">
        <v>10069</v>
      </c>
      <c r="E30" s="55">
        <v>151881</v>
      </c>
      <c r="F30" s="56"/>
    </row>
    <row r="31" spans="1:6" x14ac:dyDescent="0.25">
      <c r="A31" s="41" t="s">
        <v>61</v>
      </c>
      <c r="B31" s="57">
        <v>112537</v>
      </c>
      <c r="C31" s="57">
        <v>106539</v>
      </c>
      <c r="D31" s="57">
        <v>5998</v>
      </c>
      <c r="E31" s="57">
        <v>152123</v>
      </c>
      <c r="F31" s="58"/>
    </row>
    <row r="32" spans="1:6" x14ac:dyDescent="0.25">
      <c r="A32" s="25" t="s">
        <v>62</v>
      </c>
      <c r="B32" s="55">
        <v>112217</v>
      </c>
      <c r="C32" s="55">
        <v>107800</v>
      </c>
      <c r="D32" s="55">
        <v>4417</v>
      </c>
      <c r="E32" s="55">
        <v>153497</v>
      </c>
      <c r="F32" s="56"/>
    </row>
    <row r="33" spans="1:6" x14ac:dyDescent="0.25">
      <c r="A33" s="41" t="s">
        <v>63</v>
      </c>
      <c r="B33" s="57">
        <v>114748</v>
      </c>
      <c r="C33" s="57">
        <v>108307</v>
      </c>
      <c r="D33" s="57">
        <v>6441</v>
      </c>
      <c r="E33" s="57">
        <v>151985</v>
      </c>
      <c r="F33" s="58"/>
    </row>
    <row r="34" spans="1:6" x14ac:dyDescent="0.25">
      <c r="A34" s="25" t="s">
        <v>64</v>
      </c>
      <c r="B34" s="55">
        <v>117585</v>
      </c>
      <c r="C34" s="55">
        <v>107950</v>
      </c>
      <c r="D34" s="55">
        <v>9635</v>
      </c>
      <c r="E34" s="55">
        <v>150250</v>
      </c>
      <c r="F34" s="56"/>
    </row>
    <row r="35" spans="1:6" x14ac:dyDescent="0.25">
      <c r="A35" s="41" t="s">
        <v>65</v>
      </c>
      <c r="B35" s="57">
        <v>121393</v>
      </c>
      <c r="C35" s="57">
        <v>112006</v>
      </c>
      <c r="D35" s="57">
        <v>9387</v>
      </c>
      <c r="E35" s="57">
        <v>147466</v>
      </c>
      <c r="F35" s="58"/>
    </row>
    <row r="36" spans="1:6" x14ac:dyDescent="0.25">
      <c r="A36" s="25" t="s">
        <v>81</v>
      </c>
      <c r="B36" s="55">
        <v>113894</v>
      </c>
      <c r="C36" s="55">
        <v>108165</v>
      </c>
      <c r="D36" s="55">
        <v>5729</v>
      </c>
      <c r="E36" s="55">
        <v>155975</v>
      </c>
      <c r="F36" s="56"/>
    </row>
    <row r="37" spans="1:6" x14ac:dyDescent="0.25">
      <c r="A37" s="41" t="s">
        <v>84</v>
      </c>
      <c r="B37" s="57">
        <v>113717</v>
      </c>
      <c r="C37" s="57">
        <v>105630</v>
      </c>
      <c r="D37" s="57">
        <v>8087</v>
      </c>
      <c r="E37" s="57">
        <v>157225</v>
      </c>
      <c r="F37" s="58"/>
    </row>
    <row r="38" spans="1:6" x14ac:dyDescent="0.25">
      <c r="A38" s="25" t="s">
        <v>87</v>
      </c>
      <c r="B38" s="55">
        <f>+C38+D38</f>
        <v>121661</v>
      </c>
      <c r="C38" s="55">
        <v>113078</v>
      </c>
      <c r="D38" s="55">
        <v>8583</v>
      </c>
      <c r="E38" s="55">
        <f>103974+46325</f>
        <v>150299</v>
      </c>
      <c r="F38" s="56"/>
    </row>
    <row r="39" spans="1:6" x14ac:dyDescent="0.25">
      <c r="A39" s="41" t="s">
        <v>96</v>
      </c>
      <c r="B39" s="57">
        <f>+C39+D39</f>
        <v>119070</v>
      </c>
      <c r="C39" s="57">
        <v>113049</v>
      </c>
      <c r="D39" s="57">
        <v>6021</v>
      </c>
      <c r="E39" s="57">
        <f>106765+47111</f>
        <v>153876</v>
      </c>
      <c r="F39" s="58"/>
    </row>
    <row r="40" spans="1:6" x14ac:dyDescent="0.25">
      <c r="A40" s="25" t="s">
        <v>90</v>
      </c>
      <c r="B40" s="55">
        <v>119497</v>
      </c>
      <c r="C40" s="55">
        <v>113167</v>
      </c>
      <c r="D40" s="55">
        <v>6330</v>
      </c>
      <c r="E40" s="55">
        <v>154519</v>
      </c>
      <c r="F40" s="56"/>
    </row>
    <row r="41" spans="1:6" x14ac:dyDescent="0.25">
      <c r="A41" s="42" t="s">
        <v>91</v>
      </c>
      <c r="B41" s="59">
        <v>121515</v>
      </c>
      <c r="C41" s="59">
        <v>117635</v>
      </c>
      <c r="D41" s="59">
        <v>3880</v>
      </c>
      <c r="E41" s="59">
        <v>153514</v>
      </c>
      <c r="F41" s="60"/>
    </row>
    <row r="42" spans="1:6" x14ac:dyDescent="0.25">
      <c r="A42" s="25" t="s">
        <v>135</v>
      </c>
      <c r="B42" s="111">
        <v>127205</v>
      </c>
      <c r="C42" s="55">
        <v>119175</v>
      </c>
      <c r="D42" s="55">
        <v>8030</v>
      </c>
      <c r="E42" s="55">
        <v>101093</v>
      </c>
      <c r="F42" s="56"/>
    </row>
    <row r="43" spans="1:6" x14ac:dyDescent="0.25">
      <c r="A43" s="41" t="s">
        <v>93</v>
      </c>
      <c r="B43" s="59">
        <v>120577</v>
      </c>
      <c r="C43" s="59">
        <v>111147</v>
      </c>
      <c r="D43" s="59">
        <v>9430</v>
      </c>
      <c r="E43" s="59">
        <v>109940</v>
      </c>
      <c r="F43" s="60">
        <v>180</v>
      </c>
    </row>
    <row r="44" spans="1:6" x14ac:dyDescent="0.25">
      <c r="A44" s="25" t="s">
        <v>100</v>
      </c>
      <c r="B44" s="111">
        <v>118519</v>
      </c>
      <c r="C44" s="55">
        <v>109984</v>
      </c>
      <c r="D44" s="55">
        <v>8535</v>
      </c>
      <c r="E44" s="55">
        <v>118543</v>
      </c>
      <c r="F44" s="56"/>
    </row>
    <row r="45" spans="1:6" x14ac:dyDescent="0.25">
      <c r="A45" s="42" t="s">
        <v>137</v>
      </c>
      <c r="B45" s="59">
        <v>126359</v>
      </c>
      <c r="C45" s="59">
        <v>116449</v>
      </c>
      <c r="D45" s="59">
        <v>9910</v>
      </c>
      <c r="E45" s="59">
        <v>119643</v>
      </c>
      <c r="F45" s="60">
        <v>218</v>
      </c>
    </row>
    <row r="46" spans="1:6" x14ac:dyDescent="0.25">
      <c r="A46" s="25" t="s">
        <v>136</v>
      </c>
      <c r="B46" s="111">
        <v>126929</v>
      </c>
      <c r="C46" s="55">
        <v>116158</v>
      </c>
      <c r="D46" s="55">
        <v>10771</v>
      </c>
      <c r="E46" s="55">
        <v>119133</v>
      </c>
      <c r="F46" s="56"/>
    </row>
    <row r="47" spans="1:6" x14ac:dyDescent="0.25">
      <c r="A47" s="41" t="s">
        <v>112</v>
      </c>
      <c r="B47" s="59">
        <v>131281</v>
      </c>
      <c r="C47" s="59">
        <v>121173</v>
      </c>
      <c r="D47" s="59">
        <v>10108</v>
      </c>
      <c r="E47" s="59">
        <v>119036</v>
      </c>
      <c r="F47" s="60">
        <v>308</v>
      </c>
    </row>
    <row r="48" spans="1:6" x14ac:dyDescent="0.25">
      <c r="A48" s="25" t="s">
        <v>129</v>
      </c>
      <c r="B48" s="111">
        <v>130785</v>
      </c>
      <c r="C48" s="55">
        <v>121981</v>
      </c>
      <c r="D48" s="55">
        <v>8804</v>
      </c>
      <c r="E48" s="55">
        <v>119116</v>
      </c>
      <c r="F48" s="56"/>
    </row>
    <row r="49" spans="1:6" x14ac:dyDescent="0.25">
      <c r="A49" s="42" t="s">
        <v>130</v>
      </c>
      <c r="B49" s="59">
        <v>142453</v>
      </c>
      <c r="C49" s="59">
        <v>131400</v>
      </c>
      <c r="D49" s="59">
        <v>11053</v>
      </c>
      <c r="E49" s="59">
        <v>110006</v>
      </c>
      <c r="F49" s="60"/>
    </row>
    <row r="51" spans="1:6" x14ac:dyDescent="0.25">
      <c r="A51" s="18" t="s">
        <v>80</v>
      </c>
    </row>
    <row r="52" spans="1:6" x14ac:dyDescent="0.25">
      <c r="A52" s="18"/>
    </row>
    <row r="53" spans="1:6" x14ac:dyDescent="0.25">
      <c r="A53" s="3" t="s">
        <v>101</v>
      </c>
    </row>
    <row r="55" spans="1:6" x14ac:dyDescent="0.25">
      <c r="B55" s="19"/>
      <c r="C55" s="19"/>
      <c r="D55" s="19"/>
      <c r="E55" s="19"/>
    </row>
    <row r="57" spans="1:6" ht="15" customHeight="1" x14ac:dyDescent="0.25"/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3"/>
  <sheetViews>
    <sheetView topLeftCell="A85" zoomScaleNormal="100" workbookViewId="0">
      <selection activeCell="N1" sqref="N1"/>
    </sheetView>
  </sheetViews>
  <sheetFormatPr baseColWidth="10" defaultRowHeight="15" x14ac:dyDescent="0.25"/>
  <cols>
    <col min="1" max="1" width="13.140625" customWidth="1"/>
    <col min="3" max="4" width="12.7109375" customWidth="1"/>
    <col min="5" max="5" width="13.28515625" customWidth="1"/>
  </cols>
  <sheetData>
    <row r="1" spans="1:6" ht="59.25" customHeight="1" x14ac:dyDescent="0.3">
      <c r="A1" s="95" t="s">
        <v>128</v>
      </c>
      <c r="B1" s="95"/>
      <c r="C1" s="95"/>
      <c r="D1" s="95"/>
      <c r="E1" s="95"/>
      <c r="F1" s="95"/>
    </row>
    <row r="2" spans="1:6" ht="9" customHeight="1" x14ac:dyDescent="0.25"/>
    <row r="3" spans="1:6" s="15" customFormat="1" ht="30" x14ac:dyDescent="0.25">
      <c r="A3" s="29" t="s">
        <v>67</v>
      </c>
      <c r="B3" s="30" t="s">
        <v>6</v>
      </c>
      <c r="C3" s="30" t="s">
        <v>13</v>
      </c>
      <c r="D3" s="30" t="s">
        <v>14</v>
      </c>
      <c r="E3" s="30" t="s">
        <v>109</v>
      </c>
      <c r="F3" s="16"/>
    </row>
    <row r="4" spans="1:6" x14ac:dyDescent="0.25">
      <c r="A4" s="27">
        <v>37681</v>
      </c>
      <c r="B4" s="61" t="s">
        <v>7</v>
      </c>
      <c r="C4" s="62">
        <v>36.299999999999997</v>
      </c>
      <c r="D4" s="62">
        <v>31.3</v>
      </c>
      <c r="E4" s="62">
        <v>13.9</v>
      </c>
      <c r="F4" s="1"/>
    </row>
    <row r="5" spans="1:6" x14ac:dyDescent="0.25">
      <c r="A5" s="39">
        <v>37681</v>
      </c>
      <c r="B5" s="63" t="s">
        <v>8</v>
      </c>
      <c r="C5" s="64">
        <v>36.700000000000003</v>
      </c>
      <c r="D5" s="64">
        <v>30.6</v>
      </c>
      <c r="E5" s="64">
        <v>16.7</v>
      </c>
      <c r="F5" s="1"/>
    </row>
    <row r="6" spans="1:6" x14ac:dyDescent="0.25">
      <c r="A6" s="27">
        <v>37681</v>
      </c>
      <c r="B6" s="61" t="s">
        <v>9</v>
      </c>
      <c r="C6" s="62">
        <v>45.5</v>
      </c>
      <c r="D6" s="62">
        <v>40.4</v>
      </c>
      <c r="E6" s="62">
        <v>11</v>
      </c>
      <c r="F6" s="1"/>
    </row>
    <row r="7" spans="1:6" x14ac:dyDescent="0.25">
      <c r="A7" s="39">
        <v>37681</v>
      </c>
      <c r="B7" s="63" t="s">
        <v>10</v>
      </c>
      <c r="C7" s="64">
        <v>42.4</v>
      </c>
      <c r="D7" s="64">
        <v>36.6</v>
      </c>
      <c r="E7" s="64">
        <v>13.8</v>
      </c>
      <c r="F7" s="1"/>
    </row>
    <row r="8" spans="1:6" x14ac:dyDescent="0.25">
      <c r="A8" s="27">
        <v>37681</v>
      </c>
      <c r="B8" s="61" t="s">
        <v>11</v>
      </c>
      <c r="C8" s="62">
        <v>35.9</v>
      </c>
      <c r="D8" s="62">
        <v>32.6</v>
      </c>
      <c r="E8" s="62">
        <v>9.1999999999999993</v>
      </c>
      <c r="F8" s="1"/>
    </row>
    <row r="9" spans="1:6" x14ac:dyDescent="0.25">
      <c r="A9" s="39">
        <v>37681</v>
      </c>
      <c r="B9" s="63" t="s">
        <v>12</v>
      </c>
      <c r="C9" s="64">
        <v>40.9</v>
      </c>
      <c r="D9" s="64">
        <v>37.4</v>
      </c>
      <c r="E9" s="64">
        <v>8.6999999999999993</v>
      </c>
      <c r="F9" s="1"/>
    </row>
    <row r="10" spans="1:6" x14ac:dyDescent="0.25">
      <c r="A10" s="27">
        <v>37926</v>
      </c>
      <c r="B10" s="61" t="s">
        <v>7</v>
      </c>
      <c r="C10" s="62">
        <v>39.4</v>
      </c>
      <c r="D10" s="62">
        <v>34.1</v>
      </c>
      <c r="E10" s="62">
        <v>13.6</v>
      </c>
      <c r="F10" s="1"/>
    </row>
    <row r="11" spans="1:6" x14ac:dyDescent="0.25">
      <c r="A11" s="39">
        <v>37926</v>
      </c>
      <c r="B11" s="63" t="s">
        <v>8</v>
      </c>
      <c r="C11" s="64">
        <v>37</v>
      </c>
      <c r="D11" s="64">
        <v>32.5</v>
      </c>
      <c r="E11" s="64">
        <v>12.2</v>
      </c>
      <c r="F11" s="1"/>
    </row>
    <row r="12" spans="1:6" x14ac:dyDescent="0.25">
      <c r="A12" s="27">
        <v>37926</v>
      </c>
      <c r="B12" s="61" t="s">
        <v>9</v>
      </c>
      <c r="C12" s="62">
        <v>45.5</v>
      </c>
      <c r="D12" s="62">
        <v>42.5</v>
      </c>
      <c r="E12" s="62">
        <v>6.5</v>
      </c>
      <c r="F12" s="1"/>
    </row>
    <row r="13" spans="1:6" x14ac:dyDescent="0.25">
      <c r="A13" s="39">
        <v>37926</v>
      </c>
      <c r="B13" s="63" t="s">
        <v>10</v>
      </c>
      <c r="C13" s="64">
        <v>42</v>
      </c>
      <c r="D13" s="64">
        <v>38.200000000000003</v>
      </c>
      <c r="E13" s="64">
        <v>9</v>
      </c>
      <c r="F13" s="1"/>
    </row>
    <row r="14" spans="1:6" x14ac:dyDescent="0.25">
      <c r="A14" s="27">
        <v>37926</v>
      </c>
      <c r="B14" s="61" t="s">
        <v>11</v>
      </c>
      <c r="C14" s="62">
        <v>37.299999999999997</v>
      </c>
      <c r="D14" s="62">
        <v>33.1</v>
      </c>
      <c r="E14" s="62">
        <v>11.1</v>
      </c>
      <c r="F14" s="1"/>
    </row>
    <row r="15" spans="1:6" x14ac:dyDescent="0.25">
      <c r="A15" s="39">
        <v>37926</v>
      </c>
      <c r="B15" s="63" t="s">
        <v>12</v>
      </c>
      <c r="C15" s="64">
        <v>42.2</v>
      </c>
      <c r="D15" s="64">
        <v>39.5</v>
      </c>
      <c r="E15" s="64">
        <v>6.4</v>
      </c>
      <c r="F15" s="1"/>
    </row>
    <row r="16" spans="1:6" ht="17.25" x14ac:dyDescent="0.25">
      <c r="A16" s="27" t="s">
        <v>106</v>
      </c>
      <c r="B16" s="61" t="s">
        <v>7</v>
      </c>
      <c r="C16" s="62">
        <v>39.1</v>
      </c>
      <c r="D16" s="62">
        <v>32</v>
      </c>
      <c r="E16" s="62">
        <v>18.2</v>
      </c>
      <c r="F16" s="1"/>
    </row>
    <row r="17" spans="1:6" ht="17.25" x14ac:dyDescent="0.25">
      <c r="A17" s="39" t="s">
        <v>106</v>
      </c>
      <c r="B17" s="63" t="s">
        <v>8</v>
      </c>
      <c r="C17" s="64">
        <v>38.200000000000003</v>
      </c>
      <c r="D17" s="64">
        <v>33.700000000000003</v>
      </c>
      <c r="E17" s="64">
        <v>11.7</v>
      </c>
      <c r="F17" s="1"/>
    </row>
    <row r="18" spans="1:6" ht="17.25" x14ac:dyDescent="0.25">
      <c r="A18" s="27" t="s">
        <v>106</v>
      </c>
      <c r="B18" s="61" t="s">
        <v>9</v>
      </c>
      <c r="C18" s="62">
        <v>46.4</v>
      </c>
      <c r="D18" s="62">
        <v>43.7</v>
      </c>
      <c r="E18" s="62">
        <v>5.8</v>
      </c>
      <c r="F18" s="1"/>
    </row>
    <row r="19" spans="1:6" ht="17.25" x14ac:dyDescent="0.25">
      <c r="A19" s="39" t="s">
        <v>106</v>
      </c>
      <c r="B19" s="63" t="s">
        <v>10</v>
      </c>
      <c r="C19" s="64">
        <v>43.4</v>
      </c>
      <c r="D19" s="64">
        <v>37.6</v>
      </c>
      <c r="E19" s="64">
        <v>13.3</v>
      </c>
      <c r="F19" s="1"/>
    </row>
    <row r="20" spans="1:6" ht="17.25" x14ac:dyDescent="0.25">
      <c r="A20" s="27" t="s">
        <v>106</v>
      </c>
      <c r="B20" s="61" t="s">
        <v>11</v>
      </c>
      <c r="C20" s="62">
        <v>39.4</v>
      </c>
      <c r="D20" s="62">
        <v>33</v>
      </c>
      <c r="E20" s="62">
        <v>16</v>
      </c>
      <c r="F20" s="1"/>
    </row>
    <row r="21" spans="1:6" ht="17.25" x14ac:dyDescent="0.25">
      <c r="A21" s="39" t="s">
        <v>106</v>
      </c>
      <c r="B21" s="63" t="s">
        <v>12</v>
      </c>
      <c r="C21" s="64">
        <v>44.1</v>
      </c>
      <c r="D21" s="64">
        <v>40.9</v>
      </c>
      <c r="E21" s="64">
        <v>7.3</v>
      </c>
      <c r="F21" s="1"/>
    </row>
    <row r="22" spans="1:6" ht="17.25" x14ac:dyDescent="0.25">
      <c r="A22" s="27" t="s">
        <v>107</v>
      </c>
      <c r="B22" s="61" t="s">
        <v>7</v>
      </c>
      <c r="C22" s="62">
        <v>38.4</v>
      </c>
      <c r="D22" s="62">
        <v>32.1</v>
      </c>
      <c r="E22" s="62">
        <v>16.5</v>
      </c>
      <c r="F22" s="1"/>
    </row>
    <row r="23" spans="1:6" ht="17.25" x14ac:dyDescent="0.25">
      <c r="A23" s="39" t="s">
        <v>107</v>
      </c>
      <c r="B23" s="63" t="s">
        <v>8</v>
      </c>
      <c r="C23" s="64">
        <v>37.200000000000003</v>
      </c>
      <c r="D23" s="64">
        <v>31.8</v>
      </c>
      <c r="E23" s="64">
        <v>14.5</v>
      </c>
      <c r="F23" s="1"/>
    </row>
    <row r="24" spans="1:6" ht="17.25" x14ac:dyDescent="0.25">
      <c r="A24" s="27" t="s">
        <v>107</v>
      </c>
      <c r="B24" s="61" t="s">
        <v>9</v>
      </c>
      <c r="C24" s="62">
        <v>46.1</v>
      </c>
      <c r="D24" s="62">
        <v>43.3</v>
      </c>
      <c r="E24" s="62">
        <v>6</v>
      </c>
      <c r="F24" s="1"/>
    </row>
    <row r="25" spans="1:6" ht="17.25" x14ac:dyDescent="0.25">
      <c r="A25" s="39" t="s">
        <v>107</v>
      </c>
      <c r="B25" s="63" t="s">
        <v>10</v>
      </c>
      <c r="C25" s="64">
        <v>41.8</v>
      </c>
      <c r="D25" s="64">
        <v>38</v>
      </c>
      <c r="E25" s="64">
        <v>9.1</v>
      </c>
      <c r="F25" s="1"/>
    </row>
    <row r="26" spans="1:6" ht="17.25" x14ac:dyDescent="0.25">
      <c r="A26" s="27" t="s">
        <v>107</v>
      </c>
      <c r="B26" s="61" t="s">
        <v>11</v>
      </c>
      <c r="C26" s="62">
        <v>40.5</v>
      </c>
      <c r="D26" s="62">
        <v>35.5</v>
      </c>
      <c r="E26" s="62">
        <v>12.3</v>
      </c>
      <c r="F26" s="1"/>
    </row>
    <row r="27" spans="1:6" ht="17.25" x14ac:dyDescent="0.25">
      <c r="A27" s="39" t="s">
        <v>107</v>
      </c>
      <c r="B27" s="63" t="s">
        <v>12</v>
      </c>
      <c r="C27" s="64">
        <v>44</v>
      </c>
      <c r="D27" s="64">
        <v>40.700000000000003</v>
      </c>
      <c r="E27" s="64">
        <f>461/6097*100</f>
        <v>7.5610956207971132</v>
      </c>
      <c r="F27" s="1"/>
    </row>
    <row r="28" spans="1:6" x14ac:dyDescent="0.25">
      <c r="A28" s="27">
        <v>38657</v>
      </c>
      <c r="B28" s="61" t="s">
        <v>7</v>
      </c>
      <c r="C28" s="62">
        <v>39.6</v>
      </c>
      <c r="D28" s="62">
        <v>34</v>
      </c>
      <c r="E28" s="62">
        <v>14.1</v>
      </c>
      <c r="F28" s="1"/>
    </row>
    <row r="29" spans="1:6" x14ac:dyDescent="0.25">
      <c r="A29" s="39">
        <v>38657</v>
      </c>
      <c r="B29" s="63" t="s">
        <v>8</v>
      </c>
      <c r="C29" s="64">
        <f>773/2049*100</f>
        <v>37.725719863347976</v>
      </c>
      <c r="D29" s="64">
        <v>32.700000000000003</v>
      </c>
      <c r="E29" s="64">
        <v>13.3</v>
      </c>
      <c r="F29" s="1"/>
    </row>
    <row r="30" spans="1:6" x14ac:dyDescent="0.25">
      <c r="A30" s="27">
        <v>38657</v>
      </c>
      <c r="B30" s="61" t="s">
        <v>9</v>
      </c>
      <c r="C30" s="62">
        <f>1143/2446*100</f>
        <v>46.729354047424366</v>
      </c>
      <c r="D30" s="62">
        <f>1068/2446*100</f>
        <v>43.663123466884713</v>
      </c>
      <c r="E30" s="62">
        <v>6.6</v>
      </c>
      <c r="F30" s="1"/>
    </row>
    <row r="31" spans="1:6" x14ac:dyDescent="0.25">
      <c r="A31" s="39">
        <v>38657</v>
      </c>
      <c r="B31" s="63" t="s">
        <v>10</v>
      </c>
      <c r="C31" s="64">
        <v>44.5</v>
      </c>
      <c r="D31" s="64">
        <v>40.700000000000003</v>
      </c>
      <c r="E31" s="64">
        <v>8.5</v>
      </c>
      <c r="F31" s="1"/>
    </row>
    <row r="32" spans="1:6" x14ac:dyDescent="0.25">
      <c r="A32" s="27">
        <v>38657</v>
      </c>
      <c r="B32" s="61" t="s">
        <v>11</v>
      </c>
      <c r="C32" s="62">
        <v>42.9</v>
      </c>
      <c r="D32" s="62">
        <v>38.6</v>
      </c>
      <c r="E32" s="62">
        <v>9.9</v>
      </c>
      <c r="F32" s="1"/>
    </row>
    <row r="33" spans="1:6" x14ac:dyDescent="0.25">
      <c r="A33" s="39">
        <v>38657</v>
      </c>
      <c r="B33" s="63" t="s">
        <v>12</v>
      </c>
      <c r="C33" s="64">
        <v>44.2</v>
      </c>
      <c r="D33" s="64">
        <v>41.2</v>
      </c>
      <c r="E33" s="64">
        <v>6.8</v>
      </c>
      <c r="F33" s="1"/>
    </row>
    <row r="34" spans="1:6" x14ac:dyDescent="0.25">
      <c r="A34" s="27">
        <v>39022</v>
      </c>
      <c r="B34" s="61" t="s">
        <v>7</v>
      </c>
      <c r="C34" s="62">
        <v>40.99</v>
      </c>
      <c r="D34" s="62">
        <v>36.1</v>
      </c>
      <c r="E34" s="62">
        <v>11.93</v>
      </c>
      <c r="F34" s="1"/>
    </row>
    <row r="35" spans="1:6" x14ac:dyDescent="0.25">
      <c r="A35" s="39">
        <v>39022</v>
      </c>
      <c r="B35" s="63" t="s">
        <v>8</v>
      </c>
      <c r="C35" s="64">
        <v>35.729999999999997</v>
      </c>
      <c r="D35" s="64">
        <v>31.14</v>
      </c>
      <c r="E35" s="64">
        <f>81/630*100</f>
        <v>12.857142857142856</v>
      </c>
      <c r="F35" s="1"/>
    </row>
    <row r="36" spans="1:6" x14ac:dyDescent="0.25">
      <c r="A36" s="27">
        <v>39022</v>
      </c>
      <c r="B36" s="61" t="s">
        <v>9</v>
      </c>
      <c r="C36" s="62">
        <v>46.03</v>
      </c>
      <c r="D36" s="62">
        <v>42.98</v>
      </c>
      <c r="E36" s="62">
        <v>6.61</v>
      </c>
      <c r="F36" s="1"/>
    </row>
    <row r="37" spans="1:6" x14ac:dyDescent="0.25">
      <c r="A37" s="39">
        <v>39022</v>
      </c>
      <c r="B37" s="63" t="s">
        <v>10</v>
      </c>
      <c r="C37" s="64">
        <v>41.98</v>
      </c>
      <c r="D37" s="64">
        <v>39.1</v>
      </c>
      <c r="E37" s="64">
        <v>6.86</v>
      </c>
      <c r="F37" s="1"/>
    </row>
    <row r="38" spans="1:6" x14ac:dyDescent="0.25">
      <c r="A38" s="27">
        <v>39022</v>
      </c>
      <c r="B38" s="61" t="s">
        <v>11</v>
      </c>
      <c r="C38" s="62">
        <v>42.6</v>
      </c>
      <c r="D38" s="62">
        <v>39.369999999999997</v>
      </c>
      <c r="E38" s="62">
        <v>7.67</v>
      </c>
      <c r="F38" s="1"/>
    </row>
    <row r="39" spans="1:6" x14ac:dyDescent="0.25">
      <c r="A39" s="39">
        <v>39022</v>
      </c>
      <c r="B39" s="63" t="s">
        <v>12</v>
      </c>
      <c r="C39" s="64">
        <f>1121/2522*100</f>
        <v>44.44885011895321</v>
      </c>
      <c r="D39" s="64">
        <v>41.67</v>
      </c>
      <c r="E39" s="64">
        <v>6.24</v>
      </c>
      <c r="F39" s="1"/>
    </row>
    <row r="40" spans="1:6" x14ac:dyDescent="0.25">
      <c r="A40" s="27">
        <v>39203</v>
      </c>
      <c r="B40" s="61" t="s">
        <v>7</v>
      </c>
      <c r="C40" s="62">
        <v>40.270000000000003</v>
      </c>
      <c r="D40" s="62">
        <f>650/1773*100</f>
        <v>36.661026508742246</v>
      </c>
      <c r="E40" s="62">
        <v>9</v>
      </c>
      <c r="F40" s="1"/>
    </row>
    <row r="41" spans="1:6" x14ac:dyDescent="0.25">
      <c r="A41" s="39">
        <v>39203</v>
      </c>
      <c r="B41" s="63" t="s">
        <v>8</v>
      </c>
      <c r="C41" s="64">
        <f>519/1498*100</f>
        <v>34.646194926568761</v>
      </c>
      <c r="D41" s="64">
        <f>453/1498*100</f>
        <v>30.240320427236316</v>
      </c>
      <c r="E41" s="64">
        <f>66/519*100</f>
        <v>12.716763005780345</v>
      </c>
      <c r="F41" s="1"/>
    </row>
    <row r="42" spans="1:6" x14ac:dyDescent="0.25">
      <c r="A42" s="27">
        <v>39203</v>
      </c>
      <c r="B42" s="61" t="s">
        <v>9</v>
      </c>
      <c r="C42" s="62">
        <v>47.13</v>
      </c>
      <c r="D42" s="62">
        <v>44.04</v>
      </c>
      <c r="E42" s="62">
        <v>6.55</v>
      </c>
      <c r="F42" s="1"/>
    </row>
    <row r="43" spans="1:6" x14ac:dyDescent="0.25">
      <c r="A43" s="39">
        <v>39203</v>
      </c>
      <c r="B43" s="63" t="s">
        <v>10</v>
      </c>
      <c r="C43" s="64">
        <v>42.02</v>
      </c>
      <c r="D43" s="64">
        <v>38.380000000000003</v>
      </c>
      <c r="E43" s="64">
        <v>8.65</v>
      </c>
      <c r="F43" s="1"/>
    </row>
    <row r="44" spans="1:6" x14ac:dyDescent="0.25">
      <c r="A44" s="27">
        <v>39203</v>
      </c>
      <c r="B44" s="61" t="s">
        <v>11</v>
      </c>
      <c r="C44" s="62">
        <v>41.1</v>
      </c>
      <c r="D44" s="62">
        <v>36.58</v>
      </c>
      <c r="E44" s="62">
        <v>10.98</v>
      </c>
      <c r="F44" s="1"/>
    </row>
    <row r="45" spans="1:6" x14ac:dyDescent="0.25">
      <c r="A45" s="39">
        <v>39203</v>
      </c>
      <c r="B45" s="63" t="s">
        <v>12</v>
      </c>
      <c r="C45" s="64">
        <v>42.12</v>
      </c>
      <c r="D45" s="64">
        <v>38.200000000000003</v>
      </c>
      <c r="E45" s="64">
        <v>9.3000000000000007</v>
      </c>
      <c r="F45" s="1"/>
    </row>
    <row r="46" spans="1:6" x14ac:dyDescent="0.25">
      <c r="A46" s="27">
        <v>39326</v>
      </c>
      <c r="B46" s="61" t="s">
        <v>7</v>
      </c>
      <c r="C46" s="62">
        <v>39.979999999999997</v>
      </c>
      <c r="D46" s="62">
        <v>36.33</v>
      </c>
      <c r="E46" s="62">
        <v>9.1199999999999992</v>
      </c>
      <c r="F46" s="1"/>
    </row>
    <row r="47" spans="1:6" x14ac:dyDescent="0.25">
      <c r="A47" s="39">
        <v>39326</v>
      </c>
      <c r="B47" s="63" t="s">
        <v>8</v>
      </c>
      <c r="C47" s="64">
        <v>35.380000000000003</v>
      </c>
      <c r="D47" s="64">
        <v>32.01</v>
      </c>
      <c r="E47" s="64">
        <v>9.51</v>
      </c>
      <c r="F47" s="1"/>
    </row>
    <row r="48" spans="1:6" x14ac:dyDescent="0.25">
      <c r="A48" s="27">
        <v>39326</v>
      </c>
      <c r="B48" s="61" t="s">
        <v>9</v>
      </c>
      <c r="C48" s="62">
        <v>46.62</v>
      </c>
      <c r="D48" s="62">
        <v>44.08</v>
      </c>
      <c r="E48" s="62">
        <v>5.45</v>
      </c>
      <c r="F48" s="1"/>
    </row>
    <row r="49" spans="1:6" x14ac:dyDescent="0.25">
      <c r="A49" s="39">
        <v>39326</v>
      </c>
      <c r="B49" s="63" t="s">
        <v>10</v>
      </c>
      <c r="C49" s="64">
        <v>41.79</v>
      </c>
      <c r="D49" s="64">
        <v>38.32</v>
      </c>
      <c r="E49" s="64">
        <v>8.2899999999999991</v>
      </c>
      <c r="F49" s="1"/>
    </row>
    <row r="50" spans="1:6" x14ac:dyDescent="0.25">
      <c r="A50" s="27">
        <v>39326</v>
      </c>
      <c r="B50" s="61" t="s">
        <v>11</v>
      </c>
      <c r="C50" s="62">
        <v>42.28</v>
      </c>
      <c r="D50" s="62">
        <v>37.880000000000003</v>
      </c>
      <c r="E50" s="62">
        <v>10.39</v>
      </c>
      <c r="F50" s="1"/>
    </row>
    <row r="51" spans="1:6" x14ac:dyDescent="0.25">
      <c r="A51" s="39">
        <v>39326</v>
      </c>
      <c r="B51" s="63" t="s">
        <v>12</v>
      </c>
      <c r="C51" s="64">
        <v>41.43</v>
      </c>
      <c r="D51" s="64">
        <v>38.31</v>
      </c>
      <c r="E51" s="64">
        <v>7.54</v>
      </c>
      <c r="F51" s="1"/>
    </row>
    <row r="52" spans="1:6" x14ac:dyDescent="0.25">
      <c r="A52" s="27">
        <v>39569</v>
      </c>
      <c r="B52" s="61" t="s">
        <v>7</v>
      </c>
      <c r="C52" s="62">
        <f>628/1603*100</f>
        <v>39.17654398003743</v>
      </c>
      <c r="D52" s="62">
        <f>560/1603*100</f>
        <v>34.934497816593883</v>
      </c>
      <c r="E52" s="62">
        <f>68/628*100</f>
        <v>10.828025477707007</v>
      </c>
      <c r="F52" s="1"/>
    </row>
    <row r="53" spans="1:6" x14ac:dyDescent="0.25">
      <c r="A53" s="39">
        <v>39569</v>
      </c>
      <c r="B53" s="63" t="s">
        <v>8</v>
      </c>
      <c r="C53" s="64">
        <f>663/1709*100</f>
        <v>38.79461673493271</v>
      </c>
      <c r="D53" s="64">
        <f>575/1709*100</f>
        <v>33.645406670567581</v>
      </c>
      <c r="E53" s="64">
        <f>88/663*100</f>
        <v>13.273001508295627</v>
      </c>
      <c r="F53" s="1"/>
    </row>
    <row r="54" spans="1:6" x14ac:dyDescent="0.25">
      <c r="A54" s="27">
        <v>39569</v>
      </c>
      <c r="B54" s="61" t="s">
        <v>9</v>
      </c>
      <c r="C54" s="62">
        <f>1251/2582*100</f>
        <v>48.45081332300542</v>
      </c>
      <c r="D54" s="62">
        <f>1151/2582*100</f>
        <v>44.577846630518977</v>
      </c>
      <c r="E54" s="62">
        <f>100/1251*100</f>
        <v>7.9936051159072736</v>
      </c>
      <c r="F54" s="1"/>
    </row>
    <row r="55" spans="1:6" x14ac:dyDescent="0.25">
      <c r="A55" s="39">
        <v>39569</v>
      </c>
      <c r="B55" s="63" t="s">
        <v>10</v>
      </c>
      <c r="C55" s="64">
        <f>1043/2396*100</f>
        <v>43.530884808013354</v>
      </c>
      <c r="D55" s="64">
        <f>949/2396*100</f>
        <v>39.607679465776293</v>
      </c>
      <c r="E55" s="64">
        <f>94/1043*100</f>
        <v>9.0124640460210923</v>
      </c>
      <c r="F55" s="1"/>
    </row>
    <row r="56" spans="1:6" x14ac:dyDescent="0.25">
      <c r="A56" s="27">
        <v>39569</v>
      </c>
      <c r="B56" s="61" t="s">
        <v>11</v>
      </c>
      <c r="C56" s="62">
        <f>801/1810*100</f>
        <v>44.254143646408842</v>
      </c>
      <c r="D56" s="62">
        <f>727/1810*100</f>
        <v>40.165745856353588</v>
      </c>
      <c r="E56" s="62">
        <f>74/801*100</f>
        <v>9.238451935081148</v>
      </c>
      <c r="F56" s="1"/>
    </row>
    <row r="57" spans="1:6" x14ac:dyDescent="0.25">
      <c r="A57" s="39">
        <v>39569</v>
      </c>
      <c r="B57" s="63" t="s">
        <v>12</v>
      </c>
      <c r="C57" s="64">
        <f>938/2213*100</f>
        <v>42.385901491188434</v>
      </c>
      <c r="D57" s="64">
        <f>859/2213*100</f>
        <v>38.816086760054226</v>
      </c>
      <c r="E57" s="64">
        <f>79/938*100</f>
        <v>8.4221748400852885</v>
      </c>
      <c r="F57" s="1"/>
    </row>
    <row r="58" spans="1:6" x14ac:dyDescent="0.25">
      <c r="A58" s="27">
        <v>39722</v>
      </c>
      <c r="B58" s="61" t="s">
        <v>7</v>
      </c>
      <c r="C58" s="62">
        <v>38.700000000000003</v>
      </c>
      <c r="D58" s="62">
        <v>35.229999999999997</v>
      </c>
      <c r="E58" s="62">
        <v>8.9600000000000009</v>
      </c>
      <c r="F58" s="1"/>
    </row>
    <row r="59" spans="1:6" x14ac:dyDescent="0.25">
      <c r="A59" s="39">
        <v>39722</v>
      </c>
      <c r="B59" s="63" t="s">
        <v>8</v>
      </c>
      <c r="C59" s="64">
        <v>37.82</v>
      </c>
      <c r="D59" s="64">
        <v>33.369999999999997</v>
      </c>
      <c r="E59" s="64">
        <v>11.77</v>
      </c>
      <c r="F59" s="1"/>
    </row>
    <row r="60" spans="1:6" x14ac:dyDescent="0.25">
      <c r="A60" s="27">
        <v>39722</v>
      </c>
      <c r="B60" s="61" t="s">
        <v>9</v>
      </c>
      <c r="C60" s="62">
        <v>48.97</v>
      </c>
      <c r="D60" s="62">
        <v>45.63</v>
      </c>
      <c r="E60" s="62">
        <v>6.83</v>
      </c>
      <c r="F60" s="1"/>
    </row>
    <row r="61" spans="1:6" x14ac:dyDescent="0.25">
      <c r="A61" s="39">
        <v>39722</v>
      </c>
      <c r="B61" s="63" t="s">
        <v>10</v>
      </c>
      <c r="C61" s="64">
        <v>42.61</v>
      </c>
      <c r="D61" s="64">
        <v>38.520000000000003</v>
      </c>
      <c r="E61" s="64">
        <v>9.59</v>
      </c>
      <c r="F61" s="1"/>
    </row>
    <row r="62" spans="1:6" x14ac:dyDescent="0.25">
      <c r="A62" s="27">
        <v>39722</v>
      </c>
      <c r="B62" s="61" t="s">
        <v>11</v>
      </c>
      <c r="C62" s="62">
        <v>44.41</v>
      </c>
      <c r="D62" s="62">
        <v>40.19</v>
      </c>
      <c r="E62" s="62">
        <v>9.49</v>
      </c>
      <c r="F62" s="1"/>
    </row>
    <row r="63" spans="1:6" x14ac:dyDescent="0.25">
      <c r="A63" s="39">
        <v>39722</v>
      </c>
      <c r="B63" s="63" t="s">
        <v>12</v>
      </c>
      <c r="C63" s="64">
        <v>40.72</v>
      </c>
      <c r="D63" s="64">
        <v>37.96</v>
      </c>
      <c r="E63" s="64">
        <v>6.79</v>
      </c>
      <c r="F63" s="1"/>
    </row>
    <row r="64" spans="1:6" x14ac:dyDescent="0.25">
      <c r="A64" s="27">
        <v>39934</v>
      </c>
      <c r="B64" s="61" t="s">
        <v>7</v>
      </c>
      <c r="C64" s="62">
        <v>39.299999999999997</v>
      </c>
      <c r="D64" s="62">
        <v>33.700000000000003</v>
      </c>
      <c r="E64" s="62">
        <v>14.2</v>
      </c>
      <c r="F64" s="10"/>
    </row>
    <row r="65" spans="1:8" x14ac:dyDescent="0.25">
      <c r="A65" s="39">
        <v>39934</v>
      </c>
      <c r="B65" s="63" t="s">
        <v>8</v>
      </c>
      <c r="C65" s="64">
        <v>40.1</v>
      </c>
      <c r="D65" s="64">
        <v>32.700000000000003</v>
      </c>
      <c r="E65" s="64">
        <v>18.3</v>
      </c>
      <c r="F65" s="1"/>
    </row>
    <row r="66" spans="1:8" x14ac:dyDescent="0.25">
      <c r="A66" s="27">
        <v>39934</v>
      </c>
      <c r="B66" s="61" t="s">
        <v>9</v>
      </c>
      <c r="C66" s="62">
        <v>47.9</v>
      </c>
      <c r="D66" s="62">
        <v>43.9</v>
      </c>
      <c r="E66" s="62">
        <v>8.3000000000000007</v>
      </c>
      <c r="F66" s="10"/>
    </row>
    <row r="67" spans="1:8" x14ac:dyDescent="0.25">
      <c r="A67" s="39">
        <v>39934</v>
      </c>
      <c r="B67" s="63" t="s">
        <v>10</v>
      </c>
      <c r="C67" s="64">
        <v>42.6</v>
      </c>
      <c r="D67" s="64">
        <v>38.4</v>
      </c>
      <c r="E67" s="64">
        <v>9.9</v>
      </c>
      <c r="F67" s="1"/>
    </row>
    <row r="68" spans="1:8" x14ac:dyDescent="0.25">
      <c r="A68" s="27">
        <v>39934</v>
      </c>
      <c r="B68" s="65" t="s">
        <v>11</v>
      </c>
      <c r="C68" s="62">
        <f>821/1785*100</f>
        <v>45.994397759103641</v>
      </c>
      <c r="D68" s="62">
        <v>39.799999999999997</v>
      </c>
      <c r="E68" s="62">
        <v>13.5</v>
      </c>
      <c r="F68" s="1"/>
    </row>
    <row r="69" spans="1:8" x14ac:dyDescent="0.25">
      <c r="A69" s="39">
        <v>39934</v>
      </c>
      <c r="B69" s="63" t="s">
        <v>12</v>
      </c>
      <c r="C69" s="64">
        <f>719/1725*100</f>
        <v>41.681159420289852</v>
      </c>
      <c r="D69" s="64">
        <v>37.4</v>
      </c>
      <c r="E69" s="64">
        <v>10.199999999999999</v>
      </c>
      <c r="F69" s="1"/>
    </row>
    <row r="70" spans="1:8" ht="17.25" x14ac:dyDescent="0.25">
      <c r="A70" s="28" t="s">
        <v>108</v>
      </c>
      <c r="B70" s="61" t="s">
        <v>7</v>
      </c>
      <c r="C70" s="66">
        <v>36.9</v>
      </c>
      <c r="D70" s="66">
        <v>32.700000000000003</v>
      </c>
      <c r="E70" s="66">
        <v>11.4</v>
      </c>
      <c r="F70" s="1"/>
    </row>
    <row r="71" spans="1:8" ht="17.25" x14ac:dyDescent="0.25">
      <c r="A71" s="40" t="s">
        <v>108</v>
      </c>
      <c r="B71" s="63" t="s">
        <v>8</v>
      </c>
      <c r="C71" s="67">
        <v>38.700000000000003</v>
      </c>
      <c r="D71" s="67">
        <v>31.9</v>
      </c>
      <c r="E71" s="67">
        <v>11.4</v>
      </c>
      <c r="F71" s="1"/>
    </row>
    <row r="72" spans="1:8" ht="17.25" x14ac:dyDescent="0.25">
      <c r="A72" s="28" t="s">
        <v>108</v>
      </c>
      <c r="B72" s="61" t="s">
        <v>9</v>
      </c>
      <c r="C72" s="66">
        <v>47.1</v>
      </c>
      <c r="D72" s="66">
        <v>44.5</v>
      </c>
      <c r="E72" s="66">
        <v>5.5</v>
      </c>
      <c r="F72" s="1"/>
    </row>
    <row r="73" spans="1:8" ht="17.25" x14ac:dyDescent="0.25">
      <c r="A73" s="40" t="s">
        <v>108</v>
      </c>
      <c r="B73" s="63" t="s">
        <v>10</v>
      </c>
      <c r="C73" s="67">
        <v>42.5</v>
      </c>
      <c r="D73" s="67">
        <v>38.1</v>
      </c>
      <c r="E73" s="67">
        <v>10.3</v>
      </c>
      <c r="F73" s="1"/>
    </row>
    <row r="74" spans="1:8" ht="17.25" x14ac:dyDescent="0.25">
      <c r="A74" s="28" t="s">
        <v>108</v>
      </c>
      <c r="B74" s="65" t="s">
        <v>11</v>
      </c>
      <c r="C74" s="66">
        <v>43</v>
      </c>
      <c r="D74" s="66">
        <v>37.5</v>
      </c>
      <c r="E74" s="66">
        <v>12.8</v>
      </c>
      <c r="F74" s="1"/>
    </row>
    <row r="75" spans="1:8" ht="17.25" x14ac:dyDescent="0.25">
      <c r="A75" s="40" t="s">
        <v>108</v>
      </c>
      <c r="B75" s="63" t="s">
        <v>12</v>
      </c>
      <c r="C75" s="67">
        <v>42.5</v>
      </c>
      <c r="D75" s="67">
        <v>37.200000000000003</v>
      </c>
      <c r="E75" s="67">
        <v>12.4</v>
      </c>
      <c r="F75" s="1"/>
    </row>
    <row r="76" spans="1:8" x14ac:dyDescent="0.25">
      <c r="A76" s="28" t="s">
        <v>70</v>
      </c>
      <c r="B76" s="61" t="s">
        <v>7</v>
      </c>
      <c r="C76" s="68">
        <v>38.9</v>
      </c>
      <c r="D76" s="68">
        <v>34</v>
      </c>
      <c r="E76" s="69">
        <v>12.7</v>
      </c>
    </row>
    <row r="77" spans="1:8" x14ac:dyDescent="0.25">
      <c r="A77" s="40" t="s">
        <v>70</v>
      </c>
      <c r="B77" s="63" t="s">
        <v>8</v>
      </c>
      <c r="C77" s="70">
        <v>36.1</v>
      </c>
      <c r="D77" s="70">
        <v>31.5</v>
      </c>
      <c r="E77" s="71">
        <v>12.7</v>
      </c>
    </row>
    <row r="78" spans="1:8" x14ac:dyDescent="0.25">
      <c r="A78" s="28" t="s">
        <v>70</v>
      </c>
      <c r="B78" s="61" t="s">
        <v>9</v>
      </c>
      <c r="C78" s="68">
        <v>46.6</v>
      </c>
      <c r="D78" s="68">
        <v>42.5</v>
      </c>
      <c r="E78" s="69">
        <v>8.8000000000000007</v>
      </c>
    </row>
    <row r="79" spans="1:8" x14ac:dyDescent="0.25">
      <c r="A79" s="40" t="s">
        <v>70</v>
      </c>
      <c r="B79" s="63" t="s">
        <v>10</v>
      </c>
      <c r="C79" s="70">
        <v>40.9</v>
      </c>
      <c r="D79" s="70">
        <v>37.799999999999997</v>
      </c>
      <c r="E79" s="71">
        <v>7.5</v>
      </c>
    </row>
    <row r="80" spans="1:8" x14ac:dyDescent="0.25">
      <c r="A80" s="28" t="s">
        <v>70</v>
      </c>
      <c r="B80" s="65" t="s">
        <v>11</v>
      </c>
      <c r="C80" s="72">
        <v>42.9</v>
      </c>
      <c r="D80" s="72">
        <v>37.9</v>
      </c>
      <c r="E80" s="73">
        <v>10.199999999999999</v>
      </c>
      <c r="H80" s="4"/>
    </row>
    <row r="81" spans="1:8" x14ac:dyDescent="0.25">
      <c r="A81" s="40" t="s">
        <v>70</v>
      </c>
      <c r="B81" s="63" t="s">
        <v>12</v>
      </c>
      <c r="C81" s="70">
        <v>43.9</v>
      </c>
      <c r="D81" s="70">
        <v>38.799999999999997</v>
      </c>
      <c r="E81" s="71">
        <v>11.5</v>
      </c>
      <c r="H81" s="4"/>
    </row>
    <row r="82" spans="1:8" x14ac:dyDescent="0.25">
      <c r="A82" s="28" t="s">
        <v>94</v>
      </c>
      <c r="B82" s="61" t="s">
        <v>7</v>
      </c>
      <c r="C82" s="74">
        <v>39.5</v>
      </c>
      <c r="D82" s="74">
        <v>34</v>
      </c>
      <c r="E82" s="74">
        <v>14</v>
      </c>
      <c r="H82" s="4"/>
    </row>
    <row r="83" spans="1:8" x14ac:dyDescent="0.25">
      <c r="A83" s="40" t="s">
        <v>94</v>
      </c>
      <c r="B83" s="63" t="s">
        <v>8</v>
      </c>
      <c r="C83" s="75">
        <v>41.5</v>
      </c>
      <c r="D83" s="75">
        <v>35.700000000000003</v>
      </c>
      <c r="E83" s="75">
        <v>14</v>
      </c>
      <c r="H83" s="4"/>
    </row>
    <row r="84" spans="1:8" x14ac:dyDescent="0.25">
      <c r="A84" s="28" t="s">
        <v>94</v>
      </c>
      <c r="B84" s="61" t="s">
        <v>9</v>
      </c>
      <c r="C84" s="74">
        <v>47.9</v>
      </c>
      <c r="D84" s="74">
        <v>43</v>
      </c>
      <c r="E84" s="74">
        <v>10.199999999999999</v>
      </c>
      <c r="H84" s="4"/>
    </row>
    <row r="85" spans="1:8" x14ac:dyDescent="0.25">
      <c r="A85" s="40" t="s">
        <v>94</v>
      </c>
      <c r="B85" s="63" t="s">
        <v>10</v>
      </c>
      <c r="C85" s="75">
        <v>42.6</v>
      </c>
      <c r="D85" s="75">
        <v>37</v>
      </c>
      <c r="E85" s="75">
        <v>11.1</v>
      </c>
      <c r="H85" s="4"/>
    </row>
    <row r="86" spans="1:8" x14ac:dyDescent="0.25">
      <c r="A86" s="28" t="s">
        <v>94</v>
      </c>
      <c r="B86" s="65" t="s">
        <v>11</v>
      </c>
      <c r="C86" s="74">
        <v>41.3</v>
      </c>
      <c r="D86" s="74">
        <v>37.299999999999997</v>
      </c>
      <c r="E86" s="74">
        <v>9.8000000000000007</v>
      </c>
      <c r="H86" s="4"/>
    </row>
    <row r="87" spans="1:8" x14ac:dyDescent="0.25">
      <c r="A87" s="40" t="s">
        <v>94</v>
      </c>
      <c r="B87" s="63" t="s">
        <v>12</v>
      </c>
      <c r="C87" s="75">
        <v>44.6</v>
      </c>
      <c r="D87" s="75">
        <v>40.5</v>
      </c>
      <c r="E87" s="75">
        <v>9.3000000000000007</v>
      </c>
      <c r="H87" s="4"/>
    </row>
    <row r="88" spans="1:8" x14ac:dyDescent="0.25">
      <c r="A88" s="28" t="s">
        <v>99</v>
      </c>
      <c r="B88" s="61" t="s">
        <v>7</v>
      </c>
      <c r="C88" s="66">
        <v>38.299999999999997</v>
      </c>
      <c r="D88" s="66">
        <v>34.799999999999997</v>
      </c>
      <c r="E88" s="66">
        <v>9.1</v>
      </c>
      <c r="H88" s="4"/>
    </row>
    <row r="89" spans="1:8" x14ac:dyDescent="0.25">
      <c r="A89" s="40" t="s">
        <v>99</v>
      </c>
      <c r="B89" s="63" t="s">
        <v>8</v>
      </c>
      <c r="C89" s="67">
        <v>39.1</v>
      </c>
      <c r="D89" s="67">
        <v>34.4</v>
      </c>
      <c r="E89" s="67">
        <v>11.9</v>
      </c>
      <c r="H89" s="4"/>
    </row>
    <row r="90" spans="1:8" x14ac:dyDescent="0.25">
      <c r="A90" s="28" t="s">
        <v>99</v>
      </c>
      <c r="B90" s="61" t="s">
        <v>9</v>
      </c>
      <c r="C90" s="66">
        <v>46.3</v>
      </c>
      <c r="D90" s="66">
        <v>42.8</v>
      </c>
      <c r="E90" s="66">
        <v>7.6</v>
      </c>
      <c r="H90" s="4"/>
    </row>
    <row r="91" spans="1:8" x14ac:dyDescent="0.25">
      <c r="A91" s="40" t="s">
        <v>99</v>
      </c>
      <c r="B91" s="63" t="s">
        <v>10</v>
      </c>
      <c r="C91" s="67">
        <v>41.3</v>
      </c>
      <c r="D91" s="67">
        <v>38.5</v>
      </c>
      <c r="E91" s="67">
        <v>6.8</v>
      </c>
      <c r="H91" s="4"/>
    </row>
    <row r="92" spans="1:8" x14ac:dyDescent="0.25">
      <c r="A92" s="28" t="s">
        <v>99</v>
      </c>
      <c r="B92" s="65" t="s">
        <v>11</v>
      </c>
      <c r="C92" s="66">
        <v>40.5</v>
      </c>
      <c r="D92" s="66">
        <v>35.5</v>
      </c>
      <c r="E92" s="66">
        <v>12.3</v>
      </c>
      <c r="H92" s="4"/>
    </row>
    <row r="93" spans="1:8" x14ac:dyDescent="0.25">
      <c r="A93" s="40" t="s">
        <v>99</v>
      </c>
      <c r="B93" s="63" t="s">
        <v>12</v>
      </c>
      <c r="C93" s="67">
        <v>42.7</v>
      </c>
      <c r="D93" s="67">
        <v>39.1</v>
      </c>
      <c r="E93" s="67">
        <v>8.5</v>
      </c>
      <c r="H93" s="4"/>
    </row>
    <row r="94" spans="1:8" s="102" customFormat="1" x14ac:dyDescent="0.25">
      <c r="A94" s="28" t="s">
        <v>127</v>
      </c>
      <c r="B94" s="61" t="s">
        <v>7</v>
      </c>
      <c r="C94" s="66">
        <v>40.1</v>
      </c>
      <c r="D94" s="66">
        <v>35.6</v>
      </c>
      <c r="E94" s="66">
        <v>11.2</v>
      </c>
      <c r="H94" s="103"/>
    </row>
    <row r="95" spans="1:8" x14ac:dyDescent="0.25">
      <c r="A95" s="40" t="s">
        <v>127</v>
      </c>
      <c r="B95" s="63" t="s">
        <v>8</v>
      </c>
      <c r="C95" s="67">
        <v>38.799999999999997</v>
      </c>
      <c r="D95" s="67">
        <v>31.1</v>
      </c>
      <c r="E95" s="67">
        <v>14.5</v>
      </c>
      <c r="H95" s="4"/>
    </row>
    <row r="96" spans="1:8" s="102" customFormat="1" x14ac:dyDescent="0.25">
      <c r="A96" s="28" t="s">
        <v>127</v>
      </c>
      <c r="B96" s="65" t="s">
        <v>9</v>
      </c>
      <c r="C96" s="66">
        <v>46.3</v>
      </c>
      <c r="D96" s="66">
        <v>41.7</v>
      </c>
      <c r="E96" s="66">
        <v>10</v>
      </c>
      <c r="H96" s="103"/>
    </row>
    <row r="97" spans="1:15" x14ac:dyDescent="0.25">
      <c r="A97" s="40" t="s">
        <v>127</v>
      </c>
      <c r="B97" s="63" t="s">
        <v>10</v>
      </c>
      <c r="C97" s="67">
        <v>44.1</v>
      </c>
      <c r="D97" s="67">
        <v>41.3</v>
      </c>
      <c r="E97" s="67">
        <v>6.3</v>
      </c>
      <c r="H97" s="4"/>
    </row>
    <row r="98" spans="1:15" s="102" customFormat="1" x14ac:dyDescent="0.25">
      <c r="A98" s="28" t="s">
        <v>127</v>
      </c>
      <c r="B98" s="61" t="s">
        <v>11</v>
      </c>
      <c r="C98" s="66">
        <v>39.299999999999997</v>
      </c>
      <c r="D98" s="66">
        <v>35.700000000000003</v>
      </c>
      <c r="E98" s="66">
        <v>9.1</v>
      </c>
    </row>
    <row r="99" spans="1:15" ht="18" customHeight="1" x14ac:dyDescent="0.25">
      <c r="A99" s="40" t="s">
        <v>127</v>
      </c>
      <c r="B99" s="63" t="s">
        <v>12</v>
      </c>
      <c r="C99" s="67">
        <v>44.4</v>
      </c>
      <c r="D99" s="67">
        <v>40.4</v>
      </c>
      <c r="E99" s="67">
        <v>9.1</v>
      </c>
    </row>
    <row r="100" spans="1:15" s="102" customFormat="1" ht="18" customHeight="1" x14ac:dyDescent="0.25">
      <c r="A100" s="105"/>
      <c r="B100" s="104"/>
      <c r="C100" s="104"/>
      <c r="D100" s="104"/>
      <c r="E100" s="104"/>
    </row>
    <row r="101" spans="1:15" x14ac:dyDescent="0.25">
      <c r="A101" s="76" t="s">
        <v>113</v>
      </c>
      <c r="B101" s="77"/>
      <c r="C101" s="54"/>
      <c r="D101" s="54"/>
      <c r="E101" s="54"/>
    </row>
    <row r="102" spans="1:15" x14ac:dyDescent="0.25">
      <c r="A102" s="78" t="s">
        <v>114</v>
      </c>
      <c r="B102" s="77"/>
      <c r="C102" s="54"/>
      <c r="D102" s="54"/>
      <c r="E102" s="54"/>
    </row>
    <row r="103" spans="1:15" x14ac:dyDescent="0.25">
      <c r="A103" s="78" t="s">
        <v>115</v>
      </c>
      <c r="B103" s="54"/>
      <c r="C103" s="54"/>
      <c r="D103" s="54"/>
      <c r="E103" s="54"/>
    </row>
    <row r="104" spans="1:15" x14ac:dyDescent="0.25">
      <c r="A104" s="78" t="s">
        <v>116</v>
      </c>
      <c r="B104" s="54"/>
      <c r="C104" s="54"/>
      <c r="D104" s="54"/>
      <c r="E104" s="54"/>
    </row>
    <row r="105" spans="1:15" x14ac:dyDescent="0.25">
      <c r="A105" s="78" t="s">
        <v>117</v>
      </c>
      <c r="B105" s="54"/>
      <c r="C105" s="54"/>
      <c r="D105" s="54"/>
      <c r="E105" s="54"/>
    </row>
    <row r="106" spans="1:15" x14ac:dyDescent="0.25">
      <c r="A106" s="78" t="s">
        <v>118</v>
      </c>
      <c r="B106" s="54"/>
      <c r="C106" s="54"/>
      <c r="D106" s="54"/>
      <c r="E106" s="54"/>
    </row>
    <row r="107" spans="1:15" x14ac:dyDescent="0.25">
      <c r="A107" s="79"/>
      <c r="B107" s="54"/>
      <c r="C107" s="54"/>
      <c r="D107" s="54"/>
      <c r="E107" s="54"/>
      <c r="F107" s="8"/>
      <c r="G107" s="8"/>
      <c r="H107" s="9"/>
      <c r="I107" s="10"/>
      <c r="J107" s="11"/>
      <c r="K107" s="11"/>
      <c r="L107" s="11"/>
      <c r="M107" s="12"/>
      <c r="N107" s="13"/>
      <c r="O107" s="13"/>
    </row>
    <row r="108" spans="1:15" x14ac:dyDescent="0.25">
      <c r="A108" s="80" t="s">
        <v>119</v>
      </c>
      <c r="B108" s="54"/>
      <c r="C108" s="54"/>
      <c r="F108" s="13"/>
      <c r="G108" s="13"/>
      <c r="H108" s="9"/>
      <c r="I108" s="10"/>
      <c r="J108" s="13"/>
      <c r="K108" s="13"/>
      <c r="L108" s="13"/>
      <c r="M108" s="13"/>
      <c r="N108" s="13"/>
      <c r="O108" s="13"/>
    </row>
    <row r="109" spans="1:15" x14ac:dyDescent="0.25">
      <c r="A109" s="81" t="s">
        <v>120</v>
      </c>
      <c r="B109" s="54"/>
      <c r="C109" s="82"/>
      <c r="D109" s="7"/>
      <c r="E109" s="7"/>
      <c r="F109" s="13"/>
      <c r="G109" s="13"/>
      <c r="H109" s="13"/>
      <c r="I109" s="13"/>
      <c r="J109" s="13"/>
      <c r="K109" s="13"/>
      <c r="L109" s="13"/>
      <c r="M109" s="13"/>
      <c r="N109" s="13"/>
      <c r="O109" s="13"/>
    </row>
    <row r="110" spans="1:15" x14ac:dyDescent="0.25">
      <c r="A110" s="83" t="s">
        <v>68</v>
      </c>
      <c r="B110" s="54"/>
      <c r="C110" s="84"/>
      <c r="D110" s="14"/>
      <c r="E110" s="14"/>
    </row>
    <row r="111" spans="1:15" x14ac:dyDescent="0.25">
      <c r="A111" s="84" t="s">
        <v>121</v>
      </c>
      <c r="B111" s="54"/>
      <c r="C111" s="85"/>
      <c r="D111" s="13"/>
      <c r="E111" s="13"/>
    </row>
    <row r="112" spans="1:15" x14ac:dyDescent="0.25">
      <c r="A112" s="86" t="s">
        <v>69</v>
      </c>
      <c r="B112" s="54"/>
      <c r="C112" s="85"/>
    </row>
    <row r="113" spans="1:3" x14ac:dyDescent="0.25">
      <c r="A113" s="54"/>
      <c r="B113" s="54"/>
      <c r="C113" s="54"/>
    </row>
  </sheetData>
  <mergeCells count="1">
    <mergeCell ref="A1:F1"/>
  </mergeCells>
  <phoneticPr fontId="0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topLeftCell="A7" zoomScale="90" zoomScaleNormal="90" workbookViewId="0">
      <selection activeCell="P12" sqref="P12"/>
    </sheetView>
  </sheetViews>
  <sheetFormatPr baseColWidth="10" defaultRowHeight="15" x14ac:dyDescent="0.25"/>
  <cols>
    <col min="1" max="1" width="19.5703125" customWidth="1"/>
    <col min="2" max="2" width="8.7109375" customWidth="1"/>
    <col min="3" max="3" width="10.140625" customWidth="1"/>
    <col min="4" max="4" width="9.85546875" customWidth="1"/>
    <col min="5" max="5" width="9.28515625" customWidth="1"/>
    <col min="6" max="6" width="8.7109375" customWidth="1"/>
    <col min="7" max="7" width="9.28515625" customWidth="1"/>
    <col min="8" max="8" width="8.7109375" customWidth="1"/>
    <col min="9" max="9" width="9.28515625" customWidth="1"/>
    <col min="10" max="10" width="8.7109375" customWidth="1"/>
    <col min="11" max="11" width="9.140625" customWidth="1"/>
    <col min="12" max="12" width="8.7109375" customWidth="1"/>
    <col min="13" max="13" width="10.140625" customWidth="1"/>
  </cols>
  <sheetData>
    <row r="1" spans="1:16" ht="18.75" customHeight="1" x14ac:dyDescent="0.3">
      <c r="A1" s="26" t="s">
        <v>76</v>
      </c>
    </row>
    <row r="2" spans="1:16" ht="18.75" customHeight="1" x14ac:dyDescent="0.3">
      <c r="A2" s="26" t="s">
        <v>77</v>
      </c>
    </row>
    <row r="3" spans="1:16" ht="18.75" customHeight="1" x14ac:dyDescent="0.3">
      <c r="A3" s="26" t="s">
        <v>98</v>
      </c>
    </row>
    <row r="4" spans="1:16" ht="12" customHeight="1" x14ac:dyDescent="0.3">
      <c r="A4" s="2"/>
    </row>
    <row r="5" spans="1:16" ht="18.75" customHeight="1" x14ac:dyDescent="0.25">
      <c r="A5" s="96" t="s">
        <v>67</v>
      </c>
      <c r="B5" s="99" t="s">
        <v>4</v>
      </c>
      <c r="C5" s="99"/>
      <c r="D5" s="99"/>
      <c r="E5" s="99"/>
      <c r="F5" s="99" t="s">
        <v>72</v>
      </c>
      <c r="G5" s="99"/>
      <c r="H5" s="99"/>
      <c r="I5" s="99"/>
      <c r="J5" s="99" t="s">
        <v>75</v>
      </c>
      <c r="K5" s="99"/>
      <c r="L5" s="99"/>
      <c r="M5" s="99"/>
    </row>
    <row r="6" spans="1:16" ht="27.75" customHeight="1" x14ac:dyDescent="0.25">
      <c r="A6" s="97"/>
      <c r="B6" s="100" t="s">
        <v>73</v>
      </c>
      <c r="C6" s="100"/>
      <c r="D6" s="100" t="s">
        <v>74</v>
      </c>
      <c r="E6" s="100"/>
      <c r="F6" s="100" t="s">
        <v>73</v>
      </c>
      <c r="G6" s="100"/>
      <c r="H6" s="100" t="s">
        <v>74</v>
      </c>
      <c r="I6" s="100"/>
      <c r="J6" s="100" t="s">
        <v>73</v>
      </c>
      <c r="K6" s="100"/>
      <c r="L6" s="100" t="s">
        <v>74</v>
      </c>
      <c r="M6" s="100"/>
    </row>
    <row r="7" spans="1:16" x14ac:dyDescent="0.25">
      <c r="A7" s="97"/>
      <c r="B7" s="45" t="s">
        <v>1</v>
      </c>
      <c r="C7" s="45" t="s">
        <v>2</v>
      </c>
      <c r="D7" s="45" t="s">
        <v>1</v>
      </c>
      <c r="E7" s="45" t="s">
        <v>2</v>
      </c>
      <c r="F7" s="45" t="s">
        <v>1</v>
      </c>
      <c r="G7" s="45" t="s">
        <v>2</v>
      </c>
      <c r="H7" s="45" t="s">
        <v>1</v>
      </c>
      <c r="I7" s="45" t="s">
        <v>2</v>
      </c>
      <c r="J7" s="45" t="s">
        <v>1</v>
      </c>
      <c r="K7" s="45" t="s">
        <v>2</v>
      </c>
      <c r="L7" s="45" t="s">
        <v>1</v>
      </c>
      <c r="M7" s="45" t="s">
        <v>2</v>
      </c>
    </row>
    <row r="8" spans="1:16" ht="13.5" customHeight="1" x14ac:dyDescent="0.25">
      <c r="A8" s="98"/>
      <c r="B8" s="101" t="s">
        <v>3</v>
      </c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</row>
    <row r="9" spans="1:16" x14ac:dyDescent="0.25">
      <c r="A9" s="35" t="s">
        <v>18</v>
      </c>
      <c r="B9" s="35">
        <v>39.200000000000003</v>
      </c>
      <c r="C9" s="35">
        <v>45.5</v>
      </c>
      <c r="D9" s="35">
        <v>17.399999999999999</v>
      </c>
      <c r="E9" s="35">
        <v>22.4</v>
      </c>
      <c r="F9" s="35">
        <v>32.5</v>
      </c>
      <c r="G9" s="35">
        <v>39.299999999999997</v>
      </c>
      <c r="H9" s="35">
        <v>14</v>
      </c>
      <c r="I9" s="35">
        <v>18.2</v>
      </c>
      <c r="J9" s="35">
        <v>42.7</v>
      </c>
      <c r="K9" s="35">
        <v>54</v>
      </c>
      <c r="L9" s="35">
        <v>20.399999999999999</v>
      </c>
      <c r="M9" s="35">
        <v>27.7</v>
      </c>
      <c r="P9" s="17"/>
    </row>
    <row r="10" spans="1:16" x14ac:dyDescent="0.25">
      <c r="A10" s="37" t="s">
        <v>19</v>
      </c>
      <c r="B10" s="37">
        <v>35.799999999999997</v>
      </c>
      <c r="C10" s="37">
        <v>44.9</v>
      </c>
      <c r="D10" s="37">
        <v>15.8</v>
      </c>
      <c r="E10" s="37">
        <v>19.7</v>
      </c>
      <c r="F10" s="37">
        <v>27.2</v>
      </c>
      <c r="G10" s="37">
        <v>34.5</v>
      </c>
      <c r="H10" s="37">
        <v>11.3</v>
      </c>
      <c r="I10" s="37">
        <v>14.1</v>
      </c>
      <c r="J10" s="37">
        <v>36.5</v>
      </c>
      <c r="K10" s="37">
        <v>47.8</v>
      </c>
      <c r="L10" s="37">
        <v>15.1</v>
      </c>
      <c r="M10" s="37">
        <v>20.5</v>
      </c>
    </row>
    <row r="11" spans="1:16" x14ac:dyDescent="0.25">
      <c r="A11" s="35" t="s">
        <v>20</v>
      </c>
      <c r="B11" s="35">
        <v>31.4</v>
      </c>
      <c r="C11" s="35">
        <v>38.1</v>
      </c>
      <c r="D11" s="35">
        <v>12.6</v>
      </c>
      <c r="E11" s="35">
        <v>16</v>
      </c>
      <c r="F11" s="35">
        <v>24.5</v>
      </c>
      <c r="G11" s="35">
        <v>31</v>
      </c>
      <c r="H11" s="35">
        <v>9.4</v>
      </c>
      <c r="I11" s="35">
        <v>12</v>
      </c>
      <c r="J11" s="35">
        <v>33.5</v>
      </c>
      <c r="K11" s="35">
        <v>44.3</v>
      </c>
      <c r="L11" s="35">
        <v>12.1</v>
      </c>
      <c r="M11" s="35">
        <v>17</v>
      </c>
    </row>
    <row r="12" spans="1:16" x14ac:dyDescent="0.25">
      <c r="A12" s="37" t="s">
        <v>21</v>
      </c>
      <c r="B12" s="37">
        <v>25.7</v>
      </c>
      <c r="C12" s="37">
        <v>33.4</v>
      </c>
      <c r="D12" s="37">
        <v>9.1</v>
      </c>
      <c r="E12" s="37">
        <v>12.3</v>
      </c>
      <c r="F12" s="37">
        <v>18.899999999999999</v>
      </c>
      <c r="G12" s="37">
        <v>24.7</v>
      </c>
      <c r="H12" s="37">
        <v>6.9</v>
      </c>
      <c r="I12" s="37">
        <v>8.9</v>
      </c>
      <c r="J12" s="37">
        <v>29.8</v>
      </c>
      <c r="K12" s="37">
        <v>40.200000000000003</v>
      </c>
      <c r="L12" s="37">
        <v>10.7</v>
      </c>
      <c r="M12" s="37">
        <v>15</v>
      </c>
    </row>
    <row r="13" spans="1:16" x14ac:dyDescent="0.25">
      <c r="A13" s="35" t="s">
        <v>22</v>
      </c>
      <c r="B13" s="35">
        <v>30</v>
      </c>
      <c r="C13" s="35">
        <v>39.1</v>
      </c>
      <c r="D13" s="35">
        <v>14.1</v>
      </c>
      <c r="E13" s="35">
        <v>18</v>
      </c>
      <c r="F13" s="35">
        <v>19.899999999999999</v>
      </c>
      <c r="G13" s="35">
        <v>25.9</v>
      </c>
      <c r="H13" s="35">
        <v>8.4</v>
      </c>
      <c r="I13" s="35">
        <v>10.3</v>
      </c>
      <c r="J13" s="35">
        <v>28.8</v>
      </c>
      <c r="K13" s="35">
        <v>38.9</v>
      </c>
      <c r="L13" s="35">
        <v>9.6999999999999993</v>
      </c>
      <c r="M13" s="35">
        <v>13.8</v>
      </c>
    </row>
    <row r="14" spans="1:16" x14ac:dyDescent="0.25">
      <c r="A14" s="37" t="s">
        <v>23</v>
      </c>
      <c r="B14" s="37">
        <v>25.8</v>
      </c>
      <c r="C14" s="37">
        <v>32.700000000000003</v>
      </c>
      <c r="D14" s="37">
        <v>8.6999999999999993</v>
      </c>
      <c r="E14" s="37">
        <v>10.199999999999999</v>
      </c>
      <c r="F14" s="37">
        <v>17</v>
      </c>
      <c r="G14" s="37">
        <v>21.5</v>
      </c>
      <c r="H14" s="37">
        <v>5.6</v>
      </c>
      <c r="I14" s="37">
        <v>6.5</v>
      </c>
      <c r="J14" s="37">
        <v>24.7</v>
      </c>
      <c r="K14" s="37">
        <v>33.799999999999997</v>
      </c>
      <c r="L14" s="37">
        <v>8.4</v>
      </c>
      <c r="M14" s="37">
        <v>12.2</v>
      </c>
    </row>
    <row r="15" spans="1:16" x14ac:dyDescent="0.25">
      <c r="A15" s="35" t="s">
        <v>24</v>
      </c>
      <c r="B15" s="35">
        <v>22.4</v>
      </c>
      <c r="C15" s="35">
        <v>30.2</v>
      </c>
      <c r="D15" s="35">
        <v>8.6999999999999993</v>
      </c>
      <c r="E15" s="35">
        <v>11.8</v>
      </c>
      <c r="F15" s="35">
        <v>14.3</v>
      </c>
      <c r="G15" s="35">
        <v>18.8</v>
      </c>
      <c r="H15" s="35">
        <v>5.4</v>
      </c>
      <c r="I15" s="35">
        <v>6.9</v>
      </c>
      <c r="J15" s="35">
        <v>23.1</v>
      </c>
      <c r="K15" s="35">
        <v>31.4</v>
      </c>
      <c r="L15" s="35">
        <v>8</v>
      </c>
      <c r="M15" s="35">
        <v>11.2</v>
      </c>
    </row>
    <row r="16" spans="1:16" x14ac:dyDescent="0.25">
      <c r="A16" s="37" t="s">
        <v>25</v>
      </c>
      <c r="B16" s="37">
        <v>17</v>
      </c>
      <c r="C16" s="37">
        <v>20.5</v>
      </c>
      <c r="D16" s="37">
        <v>7.5</v>
      </c>
      <c r="E16" s="37">
        <v>7.9</v>
      </c>
      <c r="F16" s="37">
        <v>12.6</v>
      </c>
      <c r="G16" s="37">
        <v>15.9</v>
      </c>
      <c r="H16" s="37">
        <v>5.0999999999999996</v>
      </c>
      <c r="I16" s="37">
        <v>5.7</v>
      </c>
      <c r="J16" s="37">
        <v>19.2</v>
      </c>
      <c r="K16" s="37">
        <v>26.9</v>
      </c>
      <c r="L16" s="37">
        <v>6.3</v>
      </c>
      <c r="M16" s="37">
        <v>8.6999999999999993</v>
      </c>
    </row>
    <row r="17" spans="1:16" x14ac:dyDescent="0.25">
      <c r="A17" s="35" t="s">
        <v>26</v>
      </c>
      <c r="B17" s="35">
        <v>16.3</v>
      </c>
      <c r="C17" s="35">
        <v>20.7</v>
      </c>
      <c r="D17" s="35">
        <v>6.5</v>
      </c>
      <c r="E17" s="35">
        <v>8.8000000000000007</v>
      </c>
      <c r="F17" s="35">
        <v>9.5</v>
      </c>
      <c r="G17" s="35">
        <v>12.9</v>
      </c>
      <c r="H17" s="35">
        <v>3.4</v>
      </c>
      <c r="I17" s="35">
        <v>4.7</v>
      </c>
      <c r="J17" s="35">
        <v>16.3</v>
      </c>
      <c r="K17" s="35">
        <v>23.4</v>
      </c>
      <c r="L17" s="35">
        <v>5.7</v>
      </c>
      <c r="M17" s="35">
        <v>8.1999999999999993</v>
      </c>
    </row>
    <row r="18" spans="1:16" x14ac:dyDescent="0.25">
      <c r="A18" s="38" t="s">
        <v>79</v>
      </c>
      <c r="B18" s="37">
        <v>10.199999999999999</v>
      </c>
      <c r="C18" s="37">
        <v>15</v>
      </c>
      <c r="D18" s="37">
        <v>3.5</v>
      </c>
      <c r="E18" s="37">
        <v>4.9000000000000004</v>
      </c>
      <c r="F18" s="37">
        <v>7.4</v>
      </c>
      <c r="G18" s="37">
        <v>10</v>
      </c>
      <c r="H18" s="37">
        <v>2.7</v>
      </c>
      <c r="I18" s="37">
        <v>3.3</v>
      </c>
      <c r="J18" s="37">
        <v>14</v>
      </c>
      <c r="K18" s="37">
        <v>20.6</v>
      </c>
      <c r="L18" s="37">
        <v>4.4000000000000004</v>
      </c>
      <c r="M18" s="37">
        <v>5.9</v>
      </c>
    </row>
    <row r="19" spans="1:16" x14ac:dyDescent="0.25">
      <c r="A19" s="35" t="s">
        <v>27</v>
      </c>
      <c r="B19" s="35">
        <v>8.1999999999999993</v>
      </c>
      <c r="C19" s="35">
        <v>11.2</v>
      </c>
      <c r="D19" s="35">
        <v>2.5</v>
      </c>
      <c r="E19" s="35">
        <v>3</v>
      </c>
      <c r="F19" s="35">
        <v>6.9</v>
      </c>
      <c r="G19" s="35">
        <v>9.1</v>
      </c>
      <c r="H19" s="35">
        <v>2.6</v>
      </c>
      <c r="I19" s="35">
        <v>3</v>
      </c>
      <c r="J19" s="35">
        <v>11.9</v>
      </c>
      <c r="K19" s="35">
        <v>17.8</v>
      </c>
      <c r="L19" s="35">
        <v>3.8</v>
      </c>
      <c r="M19" s="35">
        <v>5.0999999999999996</v>
      </c>
    </row>
    <row r="20" spans="1:16" x14ac:dyDescent="0.25">
      <c r="A20" s="37" t="s">
        <v>28</v>
      </c>
      <c r="B20" s="37">
        <v>9.1</v>
      </c>
      <c r="C20" s="37">
        <v>12.7</v>
      </c>
      <c r="D20" s="37">
        <v>3</v>
      </c>
      <c r="E20" s="37">
        <v>4.0999999999999996</v>
      </c>
      <c r="F20" s="37">
        <v>5.8</v>
      </c>
      <c r="G20" s="37">
        <v>7.8</v>
      </c>
      <c r="H20" s="37">
        <v>2.1</v>
      </c>
      <c r="I20" s="37">
        <v>2.5</v>
      </c>
      <c r="J20" s="37">
        <v>10.1</v>
      </c>
      <c r="K20" s="37">
        <v>15.3</v>
      </c>
      <c r="L20" s="37">
        <v>3.3</v>
      </c>
      <c r="M20" s="37">
        <v>4.4000000000000004</v>
      </c>
    </row>
    <row r="21" spans="1:16" x14ac:dyDescent="0.25">
      <c r="A21" s="35" t="s">
        <v>29</v>
      </c>
      <c r="B21" s="35">
        <v>9.8000000000000007</v>
      </c>
      <c r="C21" s="35">
        <v>13.9</v>
      </c>
      <c r="D21" s="35">
        <v>4.0999999999999996</v>
      </c>
      <c r="E21" s="35">
        <v>4.2</v>
      </c>
      <c r="F21" s="35">
        <v>6.9</v>
      </c>
      <c r="G21" s="35">
        <v>9.3000000000000007</v>
      </c>
      <c r="H21" s="35">
        <v>3</v>
      </c>
      <c r="I21" s="35">
        <v>3.1</v>
      </c>
      <c r="J21" s="35">
        <v>9.4</v>
      </c>
      <c r="K21" s="35">
        <v>13.9</v>
      </c>
      <c r="L21" s="35">
        <v>3.1</v>
      </c>
      <c r="M21" s="35">
        <v>4</v>
      </c>
    </row>
    <row r="22" spans="1:16" x14ac:dyDescent="0.25">
      <c r="A22" s="37" t="s">
        <v>30</v>
      </c>
      <c r="B22" s="37">
        <v>6.6</v>
      </c>
      <c r="C22" s="37">
        <v>8.1</v>
      </c>
      <c r="D22" s="37">
        <v>3</v>
      </c>
      <c r="E22" s="37">
        <v>3.5</v>
      </c>
      <c r="F22" s="37">
        <v>4.9000000000000004</v>
      </c>
      <c r="G22" s="37">
        <v>6.4</v>
      </c>
      <c r="H22" s="37">
        <v>2.4</v>
      </c>
      <c r="I22" s="37">
        <v>2.6</v>
      </c>
      <c r="J22" s="37">
        <v>9</v>
      </c>
      <c r="K22" s="37">
        <v>13.2</v>
      </c>
      <c r="L22" s="37">
        <v>3</v>
      </c>
      <c r="M22" s="37">
        <v>3.5</v>
      </c>
    </row>
    <row r="23" spans="1:16" x14ac:dyDescent="0.25">
      <c r="A23" s="35" t="s">
        <v>31</v>
      </c>
      <c r="B23" s="35">
        <v>10.9</v>
      </c>
      <c r="C23" s="35">
        <v>14.1</v>
      </c>
      <c r="D23" s="35">
        <v>5.7</v>
      </c>
      <c r="E23" s="35">
        <v>7.4</v>
      </c>
      <c r="F23" s="35">
        <v>6.4</v>
      </c>
      <c r="G23" s="35">
        <v>8.5</v>
      </c>
      <c r="H23" s="35">
        <v>3</v>
      </c>
      <c r="I23" s="35">
        <v>3.7</v>
      </c>
      <c r="J23" s="35">
        <v>8.1</v>
      </c>
      <c r="K23" s="35">
        <v>12</v>
      </c>
      <c r="L23" s="35">
        <v>2.7</v>
      </c>
      <c r="M23" s="35">
        <v>3.1</v>
      </c>
    </row>
    <row r="24" spans="1:16" x14ac:dyDescent="0.25">
      <c r="A24" s="37" t="s">
        <v>32</v>
      </c>
      <c r="B24" s="37">
        <v>7.4</v>
      </c>
      <c r="C24" s="37">
        <v>9.1</v>
      </c>
      <c r="D24" s="37">
        <v>3.4</v>
      </c>
      <c r="E24" s="37">
        <v>3.5</v>
      </c>
      <c r="F24" s="37">
        <v>4.7</v>
      </c>
      <c r="G24" s="37">
        <v>5.8</v>
      </c>
      <c r="H24" s="37">
        <v>2.2999999999999998</v>
      </c>
      <c r="I24" s="37">
        <v>2.5</v>
      </c>
      <c r="J24" s="37">
        <v>6.8</v>
      </c>
      <c r="K24" s="37">
        <v>9.9</v>
      </c>
      <c r="L24" s="37">
        <v>2.1</v>
      </c>
      <c r="M24" s="37">
        <v>2.5</v>
      </c>
    </row>
    <row r="25" spans="1:16" x14ac:dyDescent="0.25">
      <c r="A25" s="35" t="s">
        <v>33</v>
      </c>
      <c r="B25" s="35">
        <v>6.6</v>
      </c>
      <c r="C25" s="35">
        <v>9.3000000000000007</v>
      </c>
      <c r="D25" s="35">
        <v>2.9</v>
      </c>
      <c r="E25" s="35">
        <v>2.9</v>
      </c>
      <c r="F25" s="35">
        <v>4.2</v>
      </c>
      <c r="G25" s="35">
        <v>5.6</v>
      </c>
      <c r="H25" s="35">
        <v>1.8</v>
      </c>
      <c r="I25" s="35">
        <v>1.7</v>
      </c>
      <c r="J25" s="35">
        <v>5.7</v>
      </c>
      <c r="K25" s="35">
        <v>8.3000000000000007</v>
      </c>
      <c r="L25" s="35">
        <v>2.2000000000000002</v>
      </c>
      <c r="M25" s="35">
        <v>2.4</v>
      </c>
    </row>
    <row r="26" spans="1:16" x14ac:dyDescent="0.25">
      <c r="A26" s="37" t="s">
        <v>86</v>
      </c>
      <c r="B26" s="37">
        <v>4.2276956246631201</v>
      </c>
      <c r="C26" s="37">
        <v>5.5046501993784007</v>
      </c>
      <c r="D26" s="37">
        <v>1.8531321037707107</v>
      </c>
      <c r="E26" s="37">
        <v>2.2227108787374852</v>
      </c>
      <c r="F26" s="37">
        <v>3.1238830910985986</v>
      </c>
      <c r="G26" s="37">
        <v>3.8310734580994108</v>
      </c>
      <c r="H26" s="37">
        <v>1.4940147717342285</v>
      </c>
      <c r="I26" s="37">
        <v>1.5447345006593991</v>
      </c>
      <c r="J26" s="37">
        <v>4.7562352566990906</v>
      </c>
      <c r="K26" s="37">
        <v>6.5129721213327594</v>
      </c>
      <c r="L26" s="37">
        <v>1.7547369553456305</v>
      </c>
      <c r="M26" s="37">
        <v>1.6956093831923773</v>
      </c>
    </row>
    <row r="27" spans="1:16" x14ac:dyDescent="0.25">
      <c r="A27" s="35" t="s">
        <v>89</v>
      </c>
      <c r="B27" s="35">
        <v>3.1890136880295632</v>
      </c>
      <c r="C27" s="35">
        <v>3.9795812847245084</v>
      </c>
      <c r="D27" s="35">
        <v>0.97739596592852618</v>
      </c>
      <c r="E27" s="35">
        <v>0.5841707952205919</v>
      </c>
      <c r="F27" s="35">
        <v>2.7695854220791101</v>
      </c>
      <c r="G27" s="35">
        <v>3.2071851845142931</v>
      </c>
      <c r="H27" s="35">
        <v>1.0810860258333639</v>
      </c>
      <c r="I27" s="35">
        <v>0.9344658502297668</v>
      </c>
      <c r="J27" s="35">
        <v>4.805415306660473</v>
      </c>
      <c r="K27" s="35">
        <v>6.5202375828384174</v>
      </c>
      <c r="L27" s="35">
        <v>1.8497855995083201</v>
      </c>
      <c r="M27" s="35">
        <v>1.7498960464755799</v>
      </c>
      <c r="P27" s="20"/>
    </row>
    <row r="28" spans="1:16" x14ac:dyDescent="0.25">
      <c r="A28" s="37" t="s">
        <v>95</v>
      </c>
      <c r="B28" s="37">
        <v>6.7</v>
      </c>
      <c r="C28" s="37">
        <v>7.8</v>
      </c>
      <c r="D28" s="37">
        <v>3.6</v>
      </c>
      <c r="E28" s="37">
        <v>3.7</v>
      </c>
      <c r="F28" s="37">
        <v>3.8</v>
      </c>
      <c r="G28" s="37">
        <v>4.3</v>
      </c>
      <c r="H28" s="37">
        <v>2</v>
      </c>
      <c r="I28" s="37">
        <v>1.9</v>
      </c>
      <c r="J28" s="37">
        <v>4</v>
      </c>
      <c r="K28" s="37">
        <v>5.4</v>
      </c>
      <c r="L28" s="37">
        <v>1.5</v>
      </c>
      <c r="M28" s="37">
        <v>1.5</v>
      </c>
      <c r="P28" s="20"/>
    </row>
    <row r="29" spans="1:16" x14ac:dyDescent="0.25">
      <c r="A29" s="35" t="s">
        <v>97</v>
      </c>
      <c r="B29" s="35">
        <v>4.8</v>
      </c>
      <c r="C29" s="35">
        <v>5.4</v>
      </c>
      <c r="D29" s="35">
        <v>2.4</v>
      </c>
      <c r="E29" s="35">
        <v>2.5</v>
      </c>
      <c r="F29" s="35">
        <v>2.9</v>
      </c>
      <c r="G29" s="35">
        <v>3.4</v>
      </c>
      <c r="H29" s="35">
        <v>1.7</v>
      </c>
      <c r="I29" s="35">
        <v>1.8</v>
      </c>
      <c r="J29" s="35">
        <v>4.8</v>
      </c>
      <c r="K29" s="35">
        <v>5.4</v>
      </c>
      <c r="L29" s="35">
        <v>2.4</v>
      </c>
      <c r="M29" s="35">
        <v>2.5</v>
      </c>
      <c r="P29" s="20"/>
    </row>
    <row r="30" spans="1:16" x14ac:dyDescent="0.25">
      <c r="A30" s="6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P30" s="20"/>
    </row>
    <row r="31" spans="1:16" x14ac:dyDescent="0.25">
      <c r="A31" s="17"/>
      <c r="B31" s="22"/>
      <c r="C31" s="22"/>
      <c r="E31" s="21"/>
      <c r="G31" s="22"/>
      <c r="H31" s="22"/>
      <c r="I31" s="22"/>
      <c r="J31" s="22"/>
      <c r="K31" s="22"/>
      <c r="L31" s="22"/>
      <c r="M31" s="22"/>
    </row>
    <row r="32" spans="1:16" x14ac:dyDescent="0.25">
      <c r="A32" s="87" t="s">
        <v>122</v>
      </c>
    </row>
    <row r="33" spans="1:1" x14ac:dyDescent="0.25">
      <c r="A33" s="88" t="s">
        <v>16</v>
      </c>
    </row>
    <row r="34" spans="1:1" x14ac:dyDescent="0.25">
      <c r="A34" s="89" t="s">
        <v>123</v>
      </c>
    </row>
    <row r="35" spans="1:1" x14ac:dyDescent="0.25">
      <c r="A35" s="89" t="s">
        <v>124</v>
      </c>
    </row>
    <row r="36" spans="1:1" x14ac:dyDescent="0.25">
      <c r="A36" s="88" t="s">
        <v>17</v>
      </c>
    </row>
    <row r="37" spans="1:1" x14ac:dyDescent="0.25">
      <c r="A37" s="90" t="s">
        <v>125</v>
      </c>
    </row>
    <row r="38" spans="1:1" x14ac:dyDescent="0.25">
      <c r="A38" s="88"/>
    </row>
    <row r="39" spans="1:1" x14ac:dyDescent="0.25">
      <c r="A39" s="91" t="s">
        <v>126</v>
      </c>
    </row>
    <row r="40" spans="1:1" x14ac:dyDescent="0.25">
      <c r="A40" s="13"/>
    </row>
  </sheetData>
  <mergeCells count="11">
    <mergeCell ref="A5:A8"/>
    <mergeCell ref="B5:E5"/>
    <mergeCell ref="F5:I5"/>
    <mergeCell ref="J5:M5"/>
    <mergeCell ref="J6:K6"/>
    <mergeCell ref="L6:M6"/>
    <mergeCell ref="B8:M8"/>
    <mergeCell ref="B6:C6"/>
    <mergeCell ref="D6:E6"/>
    <mergeCell ref="F6:G6"/>
    <mergeCell ref="H6:I6"/>
  </mergeCells>
  <phoneticPr fontId="0" type="noConversion"/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EPH</vt:lpstr>
      <vt:lpstr>Nqn-Plottier</vt:lpstr>
      <vt:lpstr>Zonas Encuesta Provincial</vt:lpstr>
      <vt:lpstr>pobreza e indigencia NQN-Plotti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Maria Soledad Rey</cp:lastModifiedBy>
  <cp:lastPrinted>2014-02-14T14:00:20Z</cp:lastPrinted>
  <dcterms:created xsi:type="dcterms:W3CDTF">2011-06-03T18:28:17Z</dcterms:created>
  <dcterms:modified xsi:type="dcterms:W3CDTF">2016-03-03T17:36:42Z</dcterms:modified>
</cp:coreProperties>
</file>